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93\bd_doc\2026\Постановления\0819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5" i="1" l="1"/>
  <c r="N74" i="1" s="1"/>
  <c r="K75" i="1"/>
  <c r="K74" i="1" s="1"/>
  <c r="F75" i="1"/>
  <c r="E73" i="1"/>
  <c r="N72" i="1"/>
  <c r="M72" i="1"/>
  <c r="L72" i="1"/>
  <c r="K72" i="1"/>
  <c r="F72" i="1"/>
  <c r="E72" i="1" s="1"/>
  <c r="N71" i="1"/>
  <c r="N70" i="1" s="1"/>
  <c r="M71" i="1"/>
  <c r="M75" i="1" s="1"/>
  <c r="M74" i="1" s="1"/>
  <c r="L71" i="1"/>
  <c r="L75" i="1" s="1"/>
  <c r="L74" i="1" s="1"/>
  <c r="K71" i="1"/>
  <c r="F71" i="1"/>
  <c r="F70" i="1" s="1"/>
  <c r="E71" i="1"/>
  <c r="L70" i="1"/>
  <c r="K70" i="1"/>
  <c r="F63" i="1"/>
  <c r="F62" i="1" s="1"/>
  <c r="E62" i="1" s="1"/>
  <c r="E63" i="1"/>
  <c r="N62" i="1"/>
  <c r="M62" i="1"/>
  <c r="L62" i="1"/>
  <c r="K62" i="1"/>
  <c r="N61" i="1"/>
  <c r="N60" i="1" s="1"/>
  <c r="M61" i="1"/>
  <c r="M60" i="1" s="1"/>
  <c r="L61" i="1"/>
  <c r="L68" i="1" s="1"/>
  <c r="L67" i="1" s="1"/>
  <c r="K61" i="1"/>
  <c r="K68" i="1" s="1"/>
  <c r="K67" i="1" s="1"/>
  <c r="F61" i="1"/>
  <c r="F60" i="1" s="1"/>
  <c r="E60" i="1" s="1"/>
  <c r="E61" i="1"/>
  <c r="L60" i="1"/>
  <c r="K60" i="1"/>
  <c r="M58" i="1"/>
  <c r="K57" i="1"/>
  <c r="E55" i="1"/>
  <c r="K52" i="1"/>
  <c r="F52" i="1"/>
  <c r="F51" i="1" s="1"/>
  <c r="E51" i="1" s="1"/>
  <c r="E52" i="1"/>
  <c r="N51" i="1"/>
  <c r="M51" i="1"/>
  <c r="L51" i="1"/>
  <c r="K51" i="1"/>
  <c r="E50" i="1"/>
  <c r="F47" i="1"/>
  <c r="E47" i="1" s="1"/>
  <c r="N46" i="1"/>
  <c r="M46" i="1"/>
  <c r="L46" i="1"/>
  <c r="K46" i="1"/>
  <c r="E42" i="1"/>
  <c r="E41" i="1"/>
  <c r="N40" i="1"/>
  <c r="M40" i="1"/>
  <c r="L40" i="1"/>
  <c r="E40" i="1" s="1"/>
  <c r="K40" i="1"/>
  <c r="F40" i="1"/>
  <c r="N39" i="1"/>
  <c r="N37" i="1" s="1"/>
  <c r="M39" i="1"/>
  <c r="L39" i="1"/>
  <c r="K39" i="1"/>
  <c r="F39" i="1"/>
  <c r="E39" i="1" s="1"/>
  <c r="N38" i="1"/>
  <c r="N57" i="1" s="1"/>
  <c r="N56" i="1" s="1"/>
  <c r="M38" i="1"/>
  <c r="M37" i="1" s="1"/>
  <c r="L38" i="1"/>
  <c r="E38" i="1" s="1"/>
  <c r="K38" i="1"/>
  <c r="F38" i="1"/>
  <c r="F57" i="1" s="1"/>
  <c r="K37" i="1"/>
  <c r="F37" i="1"/>
  <c r="E36" i="1"/>
  <c r="F33" i="1"/>
  <c r="F31" i="1" s="1"/>
  <c r="E31" i="1" s="1"/>
  <c r="E33" i="1"/>
  <c r="E32" i="1"/>
  <c r="N31" i="1"/>
  <c r="M31" i="1"/>
  <c r="L31" i="1"/>
  <c r="K31" i="1"/>
  <c r="N30" i="1"/>
  <c r="N58" i="1" s="1"/>
  <c r="M30" i="1"/>
  <c r="L30" i="1"/>
  <c r="L58" i="1" s="1"/>
  <c r="K30" i="1"/>
  <c r="K58" i="1" s="1"/>
  <c r="F30" i="1"/>
  <c r="E30" i="1" s="1"/>
  <c r="E29" i="1"/>
  <c r="M28" i="1"/>
  <c r="L28" i="1"/>
  <c r="L26" i="1"/>
  <c r="K26" i="1"/>
  <c r="N25" i="1"/>
  <c r="M25" i="1"/>
  <c r="M24" i="1" s="1"/>
  <c r="L25" i="1"/>
  <c r="K25" i="1"/>
  <c r="F25" i="1"/>
  <c r="E25" i="1"/>
  <c r="L24" i="1"/>
  <c r="K24" i="1"/>
  <c r="E20" i="1"/>
  <c r="E19" i="1"/>
  <c r="N18" i="1"/>
  <c r="M18" i="1"/>
  <c r="L18" i="1"/>
  <c r="K18" i="1"/>
  <c r="F18" i="1"/>
  <c r="E18" i="1" s="1"/>
  <c r="E17" i="1"/>
  <c r="N14" i="1"/>
  <c r="N13" i="1" s="1"/>
  <c r="M14" i="1"/>
  <c r="L14" i="1"/>
  <c r="K14" i="1"/>
  <c r="K13" i="1" s="1"/>
  <c r="F14" i="1"/>
  <c r="E14" i="1" s="1"/>
  <c r="M13" i="1"/>
  <c r="L13" i="1"/>
  <c r="N12" i="1"/>
  <c r="N26" i="1" s="1"/>
  <c r="M12" i="1"/>
  <c r="M26" i="1" s="1"/>
  <c r="L12" i="1"/>
  <c r="K12" i="1"/>
  <c r="F12" i="1"/>
  <c r="F26" i="1" s="1"/>
  <c r="E26" i="1" s="1"/>
  <c r="F11" i="1"/>
  <c r="E11" i="1"/>
  <c r="N10" i="1"/>
  <c r="M10" i="1"/>
  <c r="L10" i="1"/>
  <c r="K10" i="1"/>
  <c r="F10" i="1"/>
  <c r="E10" i="1" s="1"/>
  <c r="E75" i="1" l="1"/>
  <c r="E37" i="1"/>
  <c r="E70" i="1"/>
  <c r="F24" i="1"/>
  <c r="N24" i="1"/>
  <c r="K56" i="1"/>
  <c r="M68" i="1"/>
  <c r="M67" i="1" s="1"/>
  <c r="F28" i="1"/>
  <c r="N28" i="1"/>
  <c r="L57" i="1"/>
  <c r="L56" i="1" s="1"/>
  <c r="F13" i="1"/>
  <c r="E13" i="1" s="1"/>
  <c r="K28" i="1"/>
  <c r="L37" i="1"/>
  <c r="F46" i="1"/>
  <c r="E46" i="1" s="1"/>
  <c r="M57" i="1"/>
  <c r="M56" i="1" s="1"/>
  <c r="M70" i="1"/>
  <c r="F74" i="1"/>
  <c r="E74" i="1" s="1"/>
  <c r="F58" i="1"/>
  <c r="E58" i="1" s="1"/>
  <c r="F68" i="1"/>
  <c r="N68" i="1"/>
  <c r="N67" i="1" s="1"/>
  <c r="E12" i="1"/>
  <c r="F67" i="1" l="1"/>
  <c r="E67" i="1" s="1"/>
  <c r="E68" i="1"/>
  <c r="E57" i="1"/>
  <c r="E28" i="1"/>
  <c r="E24" i="1"/>
  <c r="F56" i="1"/>
  <c r="E56" i="1" s="1"/>
</calcChain>
</file>

<file path=xl/sharedStrings.xml><?xml version="1.0" encoding="utf-8"?>
<sst xmlns="http://schemas.openxmlformats.org/spreadsheetml/2006/main" count="240" uniqueCount="70">
  <si>
    <t xml:space="preserve">Приложение  
к постановлению Администрации городского округа Жуковский
от «___» ______2023 г. №________
</t>
  </si>
  <si>
    <t>Приложение 2 к постановлению</t>
  </si>
  <si>
    <t>Администрации городского округа Жуковский</t>
  </si>
  <si>
    <t>от « 06 » июля 2026 № 819</t>
  </si>
  <si>
    <t>7. Перечень мероприятий подпрограмм «Развитие и функционирование дорожно-транспортного комплекса»</t>
  </si>
  <si>
    <t>№ п/п</t>
  </si>
  <si>
    <t xml:space="preserve">Мероприятие подпрограммы   </t>
  </si>
  <si>
    <t xml:space="preserve">Срок  исполнения мероприятия       </t>
  </si>
  <si>
    <t>Источники финансирования</t>
  </si>
  <si>
    <t xml:space="preserve">Всего  (тыс. руб.)        </t>
  </si>
  <si>
    <t>Ответственный за выполнение мероприятия подпрограммы</t>
  </si>
  <si>
    <t>Подпрограмма 1 «Пассажирский транспорт общего пользования»</t>
  </si>
  <si>
    <t>Основное мероприятие 02.
Организация транспортного обслуживания населения</t>
  </si>
  <si>
    <t>2026-2030</t>
  </si>
  <si>
    <t>Итого</t>
  </si>
  <si>
    <t>Отдел дорожной деятельности,
 транспорта и связи Управления благоустройства
 и содержания территорий 
 Администрации г.о. Жуковский</t>
  </si>
  <si>
    <t xml:space="preserve">Средства бюджета  Московской области          </t>
  </si>
  <si>
    <t>Средства бюджета городского округа Жуковский</t>
  </si>
  <si>
    <t>1.1</t>
  </si>
  <si>
    <t>Мероприятие 02.01.
Создание условий для предоставления транспортных услуг населению и организация транспортного обслуживания населения по маршрутам регулярных перевозок по регулируемым тарифам в границах муниципального образования (в части автомобильного транспорта)</t>
  </si>
  <si>
    <t>Обеспечено выполнение транспортной работы автомобильным транспортом в соответствии с заключенными муниципальными контрактами и договорами на выполнение работ по перевозке пассажиров, %</t>
  </si>
  <si>
    <t>Х</t>
  </si>
  <si>
    <t>Всего</t>
  </si>
  <si>
    <t xml:space="preserve">Итого 2026 год </t>
  </si>
  <si>
    <t>В том числе по кварталам</t>
  </si>
  <si>
    <t xml:space="preserve">2027 год </t>
  </si>
  <si>
    <t>2028 год</t>
  </si>
  <si>
    <t xml:space="preserve">2029 год </t>
  </si>
  <si>
    <t>2030 год</t>
  </si>
  <si>
    <t>1
квартал</t>
  </si>
  <si>
    <t>1
полугодие</t>
  </si>
  <si>
    <t>9
месяцев</t>
  </si>
  <si>
    <t>12
месяцев</t>
  </si>
  <si>
    <t>-</t>
  </si>
  <si>
    <t>1.2</t>
  </si>
  <si>
    <t>Мероприятие 02.04.
Организация транспортного обслуживания населения по муниципальным маршрутам регулярных перевозок по регулируемым тарифам автомобильным транспортом в соответствии с муниципальными контрактами и договорами на выполнение работ по перевозке пассажиров</t>
  </si>
  <si>
    <t>Результат не предусмотрен</t>
  </si>
  <si>
    <t>Итого по Подпрограмме 1 «Пассажирский транспорт общего пользования»</t>
  </si>
  <si>
    <t>Перечень мероприятий подпрограммы 2 «Дороги Подмосковья»</t>
  </si>
  <si>
    <t>1</t>
  </si>
  <si>
    <t>Основное мероприятие 03.
Содержание автомобильных дорог местного значения</t>
  </si>
  <si>
    <t>Отдел дорожной деятельности,
 транспорта и связи Управления благоустройства
 и содержания территорий 
 Администрации г.о. Жуковский (Подрядная организация, МП «Теплоцентраль»)</t>
  </si>
  <si>
    <t>Средства бюджета  Московской области</t>
  </si>
  <si>
    <t>Мероприятие 03.01
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</si>
  <si>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 xml:space="preserve">Средства бюджета  Московской области    </t>
  </si>
  <si>
    <t>Обеспечено содержание автомобильных дорог местного значения (в том числе парковок) за счет бюджетных средств, км</t>
  </si>
  <si>
    <t>2</t>
  </si>
  <si>
    <t>Основное мероприятие 04.
Ремонт, капитальный ремонт сети автомобильных дорог, мостов и путепроводов местного значения</t>
  </si>
  <si>
    <t xml:space="preserve">Отдел дорожной деятельности,
 транспорта и связи Управления благоустройства
 и содержания территорий 
 Администрации г.о. Жуковский </t>
  </si>
  <si>
    <t>2.1</t>
  </si>
  <si>
    <t>Мероприятие 04.07
Cофинансирование работ по капитальному ремонту автомобильных дорог общего пользования местного значения</t>
  </si>
  <si>
    <t>Площадь капитально отремонтированных автомобильных дорог общего пользования местного значения, м²</t>
  </si>
  <si>
    <t>2.2</t>
  </si>
  <si>
    <t>Мероприятие 04.16
Обеспечение транспортной инфраструктурой земельных участков, предоставленных многодетным семьям</t>
  </si>
  <si>
    <t xml:space="preserve">Обеспечено транспортной инфраструктурой путем ремонта (капитального ремонта) автомобильных дорог к земельным участкам, предоставленным многодетным семьям, м2 </t>
  </si>
  <si>
    <t>2.3</t>
  </si>
  <si>
    <t>Мероприятие 04.18
Финансирование работ по капитальному ремонту и ремонту автомобильных дорог общего пользования местного значения</t>
  </si>
  <si>
    <t>Площадь отремонтированных (капитально отремонтированных) автомобильных дорог общего пользования местного значения, м²</t>
  </si>
  <si>
    <t>Итого по Подпрограмме 2 «Дороги Подмосковья»</t>
  </si>
  <si>
    <t>Перечень мероприятий подпрограммы 3 «Безопасность дорожного движения»</t>
  </si>
  <si>
    <t>Основное мероприятие 01.
Обеспечение безопасного поведения на дорогах</t>
  </si>
  <si>
    <t>Отдел дорожной деятельности,
 транспорта и связи Управления благоустройства
 и содержания территорий 
 Администрации г.о. Жуковский, ОМВД по согласованию</t>
  </si>
  <si>
    <t>Мероприятие 01.02
Мероприятия по обеспечению безопасности дорожного движения</t>
  </si>
  <si>
    <t>Обеспечено выполнение мероприятий по безопасности дорожного движения, %</t>
  </si>
  <si>
    <t>Итого по Подпрограмме 3 «Безопасность дорожного движения»</t>
  </si>
  <si>
    <t>Перечень мероприятий подпрограммы 5 «Обеспечивающая подпрограмма»</t>
  </si>
  <si>
    <t>Основное мероприятие 01.
Создание условий для реализации полномочий органов местного самоуправления</t>
  </si>
  <si>
    <t>Муниципальное бюджетное учреждение г.о. Жуковский «Городское хозяйство»</t>
  </si>
  <si>
    <t>Мероприятие 01.02.
Расходы на обеспечение деятельности (оказание услуг) муниципальных учреждений в сфере дорожного хозяйства</t>
  </si>
  <si>
    <t>Итого по Подпрограмме 5 «Обеспечивающая подпрограмма»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</si>
</sst>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2" fillId="0" borderId="2" xfId="0" applyNumberFormat="1" applyFont="1" applyBorder="1" applyAlignment="1" applyProtection="1">
      <alignment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164" fontId="5" fillId="2" borderId="2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164" fontId="2" fillId="2" borderId="2" xfId="0" applyNumberFormat="1" applyFont="1" applyFill="1" applyBorder="1" applyAlignment="1" applyProtection="1">
      <alignment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16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165" fontId="2" fillId="2" borderId="2" xfId="0" applyNumberFormat="1" applyFont="1" applyFill="1" applyBorder="1" applyAlignment="1" applyProtection="1">
      <alignment vertical="center" wrapText="1"/>
      <protection locked="0"/>
    </xf>
    <xf numFmtId="165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workbookViewId="0">
      <selection activeCell="F13" sqref="F13:J13"/>
    </sheetView>
  </sheetViews>
  <sheetFormatPr defaultColWidth="8.7109375" defaultRowHeight="15" x14ac:dyDescent="0.25"/>
  <cols>
    <col min="1" max="1" width="8.5703125" style="1" customWidth="1"/>
    <col min="2" max="2" width="59.42578125" style="1" customWidth="1"/>
    <col min="3" max="3" width="15.140625" style="1" customWidth="1"/>
    <col min="4" max="4" width="20.140625" style="1" customWidth="1"/>
    <col min="5" max="5" width="18.7109375" style="2" customWidth="1"/>
    <col min="6" max="6" width="14.140625" style="3" customWidth="1"/>
    <col min="7" max="10" width="13" style="3" customWidth="1"/>
    <col min="11" max="11" width="17.28515625" style="3" customWidth="1"/>
    <col min="12" max="12" width="17" style="3" customWidth="1"/>
    <col min="13" max="13" width="16.28515625" style="3" customWidth="1"/>
    <col min="14" max="14" width="16.42578125" style="3" customWidth="1"/>
    <col min="15" max="15" width="30.7109375" style="1" customWidth="1"/>
    <col min="16" max="16384" width="8.7109375" style="1"/>
  </cols>
  <sheetData>
    <row r="1" spans="1:15" ht="0.75" customHeight="1" x14ac:dyDescent="0.25">
      <c r="O1" s="4" t="s">
        <v>0</v>
      </c>
    </row>
    <row r="2" spans="1:15" ht="15.75" x14ac:dyDescent="0.25">
      <c r="K2" s="5" t="s">
        <v>1</v>
      </c>
      <c r="L2" s="5"/>
      <c r="M2" s="5"/>
      <c r="N2" s="5"/>
      <c r="O2" s="5"/>
    </row>
    <row r="3" spans="1:15" ht="15.75" x14ac:dyDescent="0.25">
      <c r="K3" s="5" t="s">
        <v>2</v>
      </c>
      <c r="L3" s="5"/>
      <c r="M3" s="5"/>
      <c r="N3" s="5"/>
      <c r="O3" s="5"/>
    </row>
    <row r="4" spans="1:15" ht="15.75" x14ac:dyDescent="0.25">
      <c r="K4" s="5" t="s">
        <v>3</v>
      </c>
      <c r="L4" s="5"/>
      <c r="M4" s="5"/>
      <c r="N4" s="5"/>
      <c r="O4" s="5"/>
    </row>
    <row r="5" spans="1:15" ht="24.75" customHeight="1" x14ac:dyDescent="0.25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21.75" customHeight="1" x14ac:dyDescent="0.25">
      <c r="A6" s="7" t="s">
        <v>5</v>
      </c>
      <c r="B6" s="8" t="s">
        <v>6</v>
      </c>
      <c r="C6" s="8" t="s">
        <v>7</v>
      </c>
      <c r="D6" s="8" t="s">
        <v>8</v>
      </c>
      <c r="E6" s="9" t="s">
        <v>9</v>
      </c>
      <c r="F6" s="8"/>
      <c r="G6" s="8"/>
      <c r="H6" s="8"/>
      <c r="I6" s="8"/>
      <c r="J6" s="8"/>
      <c r="K6" s="8"/>
      <c r="L6" s="8"/>
      <c r="M6" s="8"/>
      <c r="N6" s="10"/>
      <c r="O6" s="8" t="s">
        <v>10</v>
      </c>
    </row>
    <row r="7" spans="1:15" ht="23.25" customHeight="1" x14ac:dyDescent="0.25">
      <c r="A7" s="7"/>
      <c r="B7" s="8"/>
      <c r="C7" s="8"/>
      <c r="D7" s="8"/>
      <c r="E7" s="9"/>
      <c r="F7" s="8">
        <v>2026</v>
      </c>
      <c r="G7" s="8"/>
      <c r="H7" s="8"/>
      <c r="I7" s="8"/>
      <c r="J7" s="8"/>
      <c r="K7" s="10">
        <v>2027</v>
      </c>
      <c r="L7" s="10">
        <v>2028</v>
      </c>
      <c r="M7" s="10">
        <v>2029</v>
      </c>
      <c r="N7" s="10">
        <v>2030</v>
      </c>
      <c r="O7" s="8"/>
    </row>
    <row r="8" spans="1:15" ht="19.5" customHeight="1" x14ac:dyDescent="0.25">
      <c r="A8" s="11">
        <v>1</v>
      </c>
      <c r="B8" s="10">
        <v>2</v>
      </c>
      <c r="C8" s="10">
        <v>3</v>
      </c>
      <c r="D8" s="10">
        <v>4</v>
      </c>
      <c r="E8" s="10">
        <v>5</v>
      </c>
      <c r="F8" s="8">
        <v>8</v>
      </c>
      <c r="G8" s="8"/>
      <c r="H8" s="8"/>
      <c r="I8" s="8"/>
      <c r="J8" s="8"/>
      <c r="K8" s="10">
        <v>9</v>
      </c>
      <c r="L8" s="10"/>
      <c r="M8" s="10">
        <v>10</v>
      </c>
      <c r="N8" s="10"/>
      <c r="O8" s="10">
        <v>11</v>
      </c>
    </row>
    <row r="9" spans="1:15" ht="21.75" customHeight="1" x14ac:dyDescent="0.25">
      <c r="A9" s="12" t="s">
        <v>11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5" ht="19.5" customHeight="1" x14ac:dyDescent="0.25">
      <c r="A10" s="7">
        <v>1</v>
      </c>
      <c r="B10" s="13" t="s">
        <v>12</v>
      </c>
      <c r="C10" s="8" t="s">
        <v>13</v>
      </c>
      <c r="D10" s="14" t="s">
        <v>14</v>
      </c>
      <c r="E10" s="15">
        <f>SUM(F10:N10)</f>
        <v>338450.19780999998</v>
      </c>
      <c r="F10" s="16">
        <f>SUM(F11:J12)</f>
        <v>76486.197809999998</v>
      </c>
      <c r="G10" s="16"/>
      <c r="H10" s="16"/>
      <c r="I10" s="16"/>
      <c r="J10" s="16"/>
      <c r="K10" s="17">
        <f>SUM(K11:K12)</f>
        <v>65491</v>
      </c>
      <c r="L10" s="17">
        <f t="shared" ref="L10:N10" si="0">SUM(L11:L12)</f>
        <v>65491</v>
      </c>
      <c r="M10" s="17">
        <f t="shared" si="0"/>
        <v>65491</v>
      </c>
      <c r="N10" s="17">
        <f t="shared" si="0"/>
        <v>65491</v>
      </c>
      <c r="O10" s="18" t="s">
        <v>15</v>
      </c>
    </row>
    <row r="11" spans="1:15" ht="38.25" customHeight="1" x14ac:dyDescent="0.25">
      <c r="A11" s="7"/>
      <c r="B11" s="13"/>
      <c r="C11" s="8"/>
      <c r="D11" s="19" t="s">
        <v>16</v>
      </c>
      <c r="E11" s="15">
        <f>SUM(F11:N11)</f>
        <v>2353.8700100000001</v>
      </c>
      <c r="F11" s="16">
        <f>F19</f>
        <v>2353.8700100000001</v>
      </c>
      <c r="G11" s="16"/>
      <c r="H11" s="16"/>
      <c r="I11" s="16"/>
      <c r="J11" s="16"/>
      <c r="K11" s="17">
        <v>0</v>
      </c>
      <c r="L11" s="17">
        <v>0</v>
      </c>
      <c r="M11" s="17">
        <v>0</v>
      </c>
      <c r="N11" s="17">
        <v>0</v>
      </c>
      <c r="O11" s="20"/>
    </row>
    <row r="12" spans="1:15" ht="38.25" customHeight="1" x14ac:dyDescent="0.25">
      <c r="A12" s="7"/>
      <c r="B12" s="13"/>
      <c r="C12" s="8"/>
      <c r="D12" s="19" t="s">
        <v>17</v>
      </c>
      <c r="E12" s="15">
        <f>SUM(F12:N12)</f>
        <v>336096.32779999997</v>
      </c>
      <c r="F12" s="16">
        <f>F14+F20</f>
        <v>74132.327799999999</v>
      </c>
      <c r="G12" s="16"/>
      <c r="H12" s="16"/>
      <c r="I12" s="16"/>
      <c r="J12" s="16"/>
      <c r="K12" s="17">
        <f>K14</f>
        <v>65491</v>
      </c>
      <c r="L12" s="17">
        <f>L14</f>
        <v>65491</v>
      </c>
      <c r="M12" s="17">
        <f>M14</f>
        <v>65491</v>
      </c>
      <c r="N12" s="17">
        <f>N14</f>
        <v>65491</v>
      </c>
      <c r="O12" s="20"/>
    </row>
    <row r="13" spans="1:15" ht="31.5" customHeight="1" x14ac:dyDescent="0.25">
      <c r="A13" s="21" t="s">
        <v>18</v>
      </c>
      <c r="B13" s="22" t="s">
        <v>19</v>
      </c>
      <c r="C13" s="23" t="s">
        <v>13</v>
      </c>
      <c r="D13" s="24" t="s">
        <v>14</v>
      </c>
      <c r="E13" s="25">
        <f>SUM(F13:N13)</f>
        <v>335353</v>
      </c>
      <c r="F13" s="26">
        <f>SUM(F14:F14)</f>
        <v>73389</v>
      </c>
      <c r="G13" s="26"/>
      <c r="H13" s="26"/>
      <c r="I13" s="26"/>
      <c r="J13" s="26"/>
      <c r="K13" s="27">
        <f>SUM(K14:K14)</f>
        <v>65491</v>
      </c>
      <c r="L13" s="27">
        <f t="shared" ref="L13:N13" si="1">SUM(L14:L14)</f>
        <v>65491</v>
      </c>
      <c r="M13" s="27">
        <f t="shared" si="1"/>
        <v>65491</v>
      </c>
      <c r="N13" s="27">
        <f t="shared" si="1"/>
        <v>65491</v>
      </c>
      <c r="O13" s="20"/>
    </row>
    <row r="14" spans="1:15" ht="71.25" customHeight="1" x14ac:dyDescent="0.25">
      <c r="A14" s="21"/>
      <c r="B14" s="22"/>
      <c r="C14" s="23"/>
      <c r="D14" s="28" t="s">
        <v>17</v>
      </c>
      <c r="E14" s="25">
        <f>SUM(F14:N14)</f>
        <v>335353</v>
      </c>
      <c r="F14" s="26">
        <f>1200+72189</f>
        <v>73389</v>
      </c>
      <c r="G14" s="26"/>
      <c r="H14" s="26"/>
      <c r="I14" s="26"/>
      <c r="J14" s="26"/>
      <c r="K14" s="27">
        <f>1200+64291</f>
        <v>65491</v>
      </c>
      <c r="L14" s="27">
        <f>1200+64291</f>
        <v>65491</v>
      </c>
      <c r="M14" s="27">
        <f>1200+64291</f>
        <v>65491</v>
      </c>
      <c r="N14" s="27">
        <f>1200+64291</f>
        <v>65491</v>
      </c>
      <c r="O14" s="20"/>
    </row>
    <row r="15" spans="1:15" ht="18.75" customHeight="1" x14ac:dyDescent="0.25">
      <c r="A15" s="21"/>
      <c r="B15" s="22" t="s">
        <v>20</v>
      </c>
      <c r="C15" s="29" t="s">
        <v>13</v>
      </c>
      <c r="D15" s="30" t="s">
        <v>21</v>
      </c>
      <c r="E15" s="31" t="s">
        <v>22</v>
      </c>
      <c r="F15" s="23" t="s">
        <v>23</v>
      </c>
      <c r="G15" s="32" t="s">
        <v>24</v>
      </c>
      <c r="H15" s="32"/>
      <c r="I15" s="32"/>
      <c r="J15" s="32"/>
      <c r="K15" s="29" t="s">
        <v>25</v>
      </c>
      <c r="L15" s="33" t="s">
        <v>26</v>
      </c>
      <c r="M15" s="29" t="s">
        <v>27</v>
      </c>
      <c r="N15" s="33" t="s">
        <v>28</v>
      </c>
      <c r="O15" s="20"/>
    </row>
    <row r="16" spans="1:15" ht="37.5" customHeight="1" x14ac:dyDescent="0.25">
      <c r="A16" s="21"/>
      <c r="B16" s="22"/>
      <c r="C16" s="29"/>
      <c r="D16" s="30"/>
      <c r="E16" s="31"/>
      <c r="F16" s="23"/>
      <c r="G16" s="34" t="s">
        <v>29</v>
      </c>
      <c r="H16" s="35" t="s">
        <v>30</v>
      </c>
      <c r="I16" s="35" t="s">
        <v>31</v>
      </c>
      <c r="J16" s="35" t="s">
        <v>32</v>
      </c>
      <c r="K16" s="29"/>
      <c r="L16" s="36"/>
      <c r="M16" s="29"/>
      <c r="N16" s="36"/>
      <c r="O16" s="20"/>
    </row>
    <row r="17" spans="1:15" ht="24.75" customHeight="1" x14ac:dyDescent="0.25">
      <c r="A17" s="21"/>
      <c r="B17" s="22"/>
      <c r="C17" s="29"/>
      <c r="D17" s="30"/>
      <c r="E17" s="37">
        <f>M17</f>
        <v>100</v>
      </c>
      <c r="F17" s="38">
        <v>100</v>
      </c>
      <c r="G17" s="38" t="s">
        <v>33</v>
      </c>
      <c r="H17" s="38" t="s">
        <v>33</v>
      </c>
      <c r="I17" s="38" t="s">
        <v>33</v>
      </c>
      <c r="J17" s="38">
        <v>100</v>
      </c>
      <c r="K17" s="39">
        <v>100</v>
      </c>
      <c r="L17" s="39">
        <v>100</v>
      </c>
      <c r="M17" s="39">
        <v>100</v>
      </c>
      <c r="N17" s="39">
        <v>100</v>
      </c>
      <c r="O17" s="20"/>
    </row>
    <row r="18" spans="1:15" ht="24.75" customHeight="1" x14ac:dyDescent="0.25">
      <c r="A18" s="21" t="s">
        <v>34</v>
      </c>
      <c r="B18" s="22" t="s">
        <v>35</v>
      </c>
      <c r="C18" s="23" t="s">
        <v>13</v>
      </c>
      <c r="D18" s="24" t="s">
        <v>14</v>
      </c>
      <c r="E18" s="25">
        <f>SUM(F18:N18)</f>
        <v>3097.1978100000001</v>
      </c>
      <c r="F18" s="26">
        <f>SUM(F19:J20)</f>
        <v>3097.1978100000001</v>
      </c>
      <c r="G18" s="26"/>
      <c r="H18" s="26"/>
      <c r="I18" s="26"/>
      <c r="J18" s="26"/>
      <c r="K18" s="27">
        <f>SUM(K20:K20)</f>
        <v>0</v>
      </c>
      <c r="L18" s="27">
        <f t="shared" ref="L18:N18" si="2">SUM(L20:L20)</f>
        <v>0</v>
      </c>
      <c r="M18" s="27">
        <f t="shared" si="2"/>
        <v>0</v>
      </c>
      <c r="N18" s="27">
        <f t="shared" si="2"/>
        <v>0</v>
      </c>
      <c r="O18" s="20"/>
    </row>
    <row r="19" spans="1:15" ht="24.75" customHeight="1" x14ac:dyDescent="0.25">
      <c r="A19" s="21"/>
      <c r="B19" s="22"/>
      <c r="C19" s="23"/>
      <c r="D19" s="19" t="s">
        <v>16</v>
      </c>
      <c r="E19" s="40">
        <f>SUM(F19:N19)</f>
        <v>2353.8700100000001</v>
      </c>
      <c r="F19" s="9">
        <v>2353.8700100000001</v>
      </c>
      <c r="G19" s="9"/>
      <c r="H19" s="9"/>
      <c r="I19" s="9"/>
      <c r="J19" s="9"/>
      <c r="K19" s="41">
        <v>0</v>
      </c>
      <c r="L19" s="41">
        <v>0</v>
      </c>
      <c r="M19" s="41">
        <v>0</v>
      </c>
      <c r="N19" s="41">
        <v>0</v>
      </c>
      <c r="O19" s="20"/>
    </row>
    <row r="20" spans="1:15" ht="72.75" customHeight="1" x14ac:dyDescent="0.25">
      <c r="A20" s="21"/>
      <c r="B20" s="22"/>
      <c r="C20" s="23"/>
      <c r="D20" s="28" t="s">
        <v>17</v>
      </c>
      <c r="E20" s="25">
        <f>SUM(F20:N20)</f>
        <v>743.32780000000002</v>
      </c>
      <c r="F20" s="26">
        <v>743.32780000000002</v>
      </c>
      <c r="G20" s="26"/>
      <c r="H20" s="26"/>
      <c r="I20" s="26"/>
      <c r="J20" s="26"/>
      <c r="K20" s="27">
        <v>0</v>
      </c>
      <c r="L20" s="27">
        <v>0</v>
      </c>
      <c r="M20" s="27">
        <v>0</v>
      </c>
      <c r="N20" s="27">
        <v>0</v>
      </c>
      <c r="O20" s="20"/>
    </row>
    <row r="21" spans="1:15" ht="15.75" x14ac:dyDescent="0.25">
      <c r="A21" s="21"/>
      <c r="B21" s="22" t="s">
        <v>36</v>
      </c>
      <c r="C21" s="29" t="s">
        <v>13</v>
      </c>
      <c r="D21" s="30" t="s">
        <v>21</v>
      </c>
      <c r="E21" s="31" t="s">
        <v>22</v>
      </c>
      <c r="F21" s="23" t="s">
        <v>23</v>
      </c>
      <c r="G21" s="32" t="s">
        <v>24</v>
      </c>
      <c r="H21" s="32"/>
      <c r="I21" s="32"/>
      <c r="J21" s="32"/>
      <c r="K21" s="29" t="s">
        <v>25</v>
      </c>
      <c r="L21" s="33" t="s">
        <v>26</v>
      </c>
      <c r="M21" s="29" t="s">
        <v>27</v>
      </c>
      <c r="N21" s="33" t="s">
        <v>28</v>
      </c>
      <c r="O21" s="20"/>
    </row>
    <row r="22" spans="1:15" ht="31.5" x14ac:dyDescent="0.25">
      <c r="A22" s="21"/>
      <c r="B22" s="22"/>
      <c r="C22" s="29"/>
      <c r="D22" s="30"/>
      <c r="E22" s="31"/>
      <c r="F22" s="23"/>
      <c r="G22" s="34" t="s">
        <v>29</v>
      </c>
      <c r="H22" s="35" t="s">
        <v>30</v>
      </c>
      <c r="I22" s="35" t="s">
        <v>31</v>
      </c>
      <c r="J22" s="35" t="s">
        <v>32</v>
      </c>
      <c r="K22" s="29"/>
      <c r="L22" s="36"/>
      <c r="M22" s="29"/>
      <c r="N22" s="36"/>
      <c r="O22" s="20"/>
    </row>
    <row r="23" spans="1:15" ht="24.75" customHeight="1" x14ac:dyDescent="0.25">
      <c r="A23" s="21"/>
      <c r="B23" s="22"/>
      <c r="C23" s="29"/>
      <c r="D23" s="30"/>
      <c r="E23" s="38" t="s">
        <v>33</v>
      </c>
      <c r="F23" s="38" t="s">
        <v>33</v>
      </c>
      <c r="G23" s="38" t="s">
        <v>33</v>
      </c>
      <c r="H23" s="38" t="s">
        <v>33</v>
      </c>
      <c r="I23" s="38" t="s">
        <v>33</v>
      </c>
      <c r="J23" s="38" t="s">
        <v>33</v>
      </c>
      <c r="K23" s="38" t="s">
        <v>33</v>
      </c>
      <c r="L23" s="38" t="s">
        <v>33</v>
      </c>
      <c r="M23" s="38" t="s">
        <v>33</v>
      </c>
      <c r="N23" s="38" t="s">
        <v>33</v>
      </c>
      <c r="O23" s="42"/>
    </row>
    <row r="24" spans="1:15" ht="25.5" customHeight="1" x14ac:dyDescent="0.25">
      <c r="A24" s="43"/>
      <c r="B24" s="44" t="s">
        <v>37</v>
      </c>
      <c r="C24" s="45" t="s">
        <v>13</v>
      </c>
      <c r="D24" s="46" t="s">
        <v>14</v>
      </c>
      <c r="E24" s="15">
        <f>SUM(F24:N24)</f>
        <v>338450.19780999998</v>
      </c>
      <c r="F24" s="47">
        <f>SUM(F25:J26)</f>
        <v>76486.197809999998</v>
      </c>
      <c r="G24" s="48"/>
      <c r="H24" s="48"/>
      <c r="I24" s="48"/>
      <c r="J24" s="49"/>
      <c r="K24" s="17">
        <f>SUM(K25:K26)</f>
        <v>65491</v>
      </c>
      <c r="L24" s="17">
        <f t="shared" ref="L24:N24" si="3">SUM(L25:L26)</f>
        <v>65491</v>
      </c>
      <c r="M24" s="17">
        <f t="shared" si="3"/>
        <v>65491</v>
      </c>
      <c r="N24" s="17">
        <f t="shared" si="3"/>
        <v>65491</v>
      </c>
      <c r="O24" s="18"/>
    </row>
    <row r="25" spans="1:15" ht="42" customHeight="1" x14ac:dyDescent="0.25">
      <c r="A25" s="50"/>
      <c r="B25" s="51"/>
      <c r="C25" s="52"/>
      <c r="D25" s="53" t="s">
        <v>16</v>
      </c>
      <c r="E25" s="15">
        <f>SUM(F25:N25)</f>
        <v>2353.8700100000001</v>
      </c>
      <c r="F25" s="47">
        <f>F11</f>
        <v>2353.8700100000001</v>
      </c>
      <c r="G25" s="48"/>
      <c r="H25" s="48"/>
      <c r="I25" s="48"/>
      <c r="J25" s="49"/>
      <c r="K25" s="17">
        <f t="shared" ref="K25:N26" si="4">K11</f>
        <v>0</v>
      </c>
      <c r="L25" s="17">
        <f t="shared" si="4"/>
        <v>0</v>
      </c>
      <c r="M25" s="17">
        <f t="shared" si="4"/>
        <v>0</v>
      </c>
      <c r="N25" s="17">
        <f t="shared" si="4"/>
        <v>0</v>
      </c>
      <c r="O25" s="20"/>
    </row>
    <row r="26" spans="1:15" ht="39" customHeight="1" x14ac:dyDescent="0.25">
      <c r="A26" s="54"/>
      <c r="B26" s="55"/>
      <c r="C26" s="56"/>
      <c r="D26" s="53" t="s">
        <v>17</v>
      </c>
      <c r="E26" s="15">
        <f>SUM(F26:N26)</f>
        <v>336096.32779999997</v>
      </c>
      <c r="F26" s="47">
        <f>F12</f>
        <v>74132.327799999999</v>
      </c>
      <c r="G26" s="48"/>
      <c r="H26" s="48"/>
      <c r="I26" s="48"/>
      <c r="J26" s="49"/>
      <c r="K26" s="17">
        <f t="shared" si="4"/>
        <v>65491</v>
      </c>
      <c r="L26" s="17">
        <f t="shared" si="4"/>
        <v>65491</v>
      </c>
      <c r="M26" s="17">
        <f t="shared" si="4"/>
        <v>65491</v>
      </c>
      <c r="N26" s="17">
        <f t="shared" si="4"/>
        <v>65491</v>
      </c>
      <c r="O26" s="42"/>
    </row>
    <row r="27" spans="1:15" ht="23.25" customHeight="1" x14ac:dyDescent="0.25">
      <c r="A27" s="57" t="s">
        <v>38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/>
    </row>
    <row r="28" spans="1:15" s="68" customFormat="1" ht="18.75" customHeight="1" x14ac:dyDescent="0.25">
      <c r="A28" s="60" t="s">
        <v>39</v>
      </c>
      <c r="B28" s="61" t="s">
        <v>40</v>
      </c>
      <c r="C28" s="62" t="s">
        <v>13</v>
      </c>
      <c r="D28" s="63" t="s">
        <v>14</v>
      </c>
      <c r="E28" s="64">
        <f t="shared" ref="E28:E33" si="5">SUM(F28:N28)</f>
        <v>181170.90736000001</v>
      </c>
      <c r="F28" s="65">
        <f>SUM(F29:J30)</f>
        <v>149170.90736000001</v>
      </c>
      <c r="G28" s="65"/>
      <c r="H28" s="65"/>
      <c r="I28" s="65"/>
      <c r="J28" s="65"/>
      <c r="K28" s="66">
        <f>SUM(K30:K30)</f>
        <v>8000</v>
      </c>
      <c r="L28" s="66">
        <f>SUM(L30:L30)</f>
        <v>8000</v>
      </c>
      <c r="M28" s="66">
        <f>SUM(M30:M30)</f>
        <v>8000</v>
      </c>
      <c r="N28" s="66">
        <f>SUM(N30:N30)</f>
        <v>8000</v>
      </c>
      <c r="O28" s="67" t="s">
        <v>41</v>
      </c>
    </row>
    <row r="29" spans="1:15" s="68" customFormat="1" ht="28.5" customHeight="1" x14ac:dyDescent="0.25">
      <c r="A29" s="60"/>
      <c r="B29" s="61"/>
      <c r="C29" s="62"/>
      <c r="D29" s="63" t="s">
        <v>42</v>
      </c>
      <c r="E29" s="64">
        <f t="shared" si="5"/>
        <v>0</v>
      </c>
      <c r="F29" s="69">
        <v>0</v>
      </c>
      <c r="G29" s="70"/>
      <c r="H29" s="70"/>
      <c r="I29" s="70"/>
      <c r="J29" s="71"/>
      <c r="K29" s="66">
        <v>0</v>
      </c>
      <c r="L29" s="66">
        <v>0</v>
      </c>
      <c r="M29" s="66">
        <v>0</v>
      </c>
      <c r="N29" s="66">
        <v>0</v>
      </c>
      <c r="O29" s="72"/>
    </row>
    <row r="30" spans="1:15" s="68" customFormat="1" ht="39" customHeight="1" x14ac:dyDescent="0.25">
      <c r="A30" s="60"/>
      <c r="B30" s="61"/>
      <c r="C30" s="62"/>
      <c r="D30" s="73" t="s">
        <v>17</v>
      </c>
      <c r="E30" s="64">
        <f t="shared" si="5"/>
        <v>181170.90736000001</v>
      </c>
      <c r="F30" s="65">
        <f>F33</f>
        <v>149170.90736000001</v>
      </c>
      <c r="G30" s="65"/>
      <c r="H30" s="65"/>
      <c r="I30" s="65"/>
      <c r="J30" s="65"/>
      <c r="K30" s="66">
        <f>K33</f>
        <v>8000</v>
      </c>
      <c r="L30" s="66">
        <f>L33</f>
        <v>8000</v>
      </c>
      <c r="M30" s="66">
        <f>M33</f>
        <v>8000</v>
      </c>
      <c r="N30" s="66">
        <f>N33</f>
        <v>8000</v>
      </c>
      <c r="O30" s="72"/>
    </row>
    <row r="31" spans="1:15" s="68" customFormat="1" ht="20.25" customHeight="1" x14ac:dyDescent="0.25">
      <c r="A31" s="74" t="s">
        <v>18</v>
      </c>
      <c r="B31" s="75" t="s">
        <v>43</v>
      </c>
      <c r="C31" s="76" t="s">
        <v>13</v>
      </c>
      <c r="D31" s="77" t="s">
        <v>14</v>
      </c>
      <c r="E31" s="78">
        <f t="shared" si="5"/>
        <v>181170.90736000001</v>
      </c>
      <c r="F31" s="79">
        <f>SUM(F32:J33)</f>
        <v>149170.90736000001</v>
      </c>
      <c r="G31" s="79"/>
      <c r="H31" s="79"/>
      <c r="I31" s="79"/>
      <c r="J31" s="79"/>
      <c r="K31" s="80">
        <f>SUM(K33:K33)</f>
        <v>8000</v>
      </c>
      <c r="L31" s="80">
        <f>SUM(L33:L33)</f>
        <v>8000</v>
      </c>
      <c r="M31" s="80">
        <f>SUM(M33:M33)</f>
        <v>8000</v>
      </c>
      <c r="N31" s="80">
        <f>SUM(N33:N33)</f>
        <v>8000</v>
      </c>
      <c r="O31" s="72"/>
    </row>
    <row r="32" spans="1:15" s="68" customFormat="1" ht="27" customHeight="1" x14ac:dyDescent="0.25">
      <c r="A32" s="74"/>
      <c r="B32" s="81"/>
      <c r="C32" s="82"/>
      <c r="D32" s="77" t="s">
        <v>44</v>
      </c>
      <c r="E32" s="78">
        <f t="shared" si="5"/>
        <v>0</v>
      </c>
      <c r="F32" s="83">
        <v>0</v>
      </c>
      <c r="G32" s="84"/>
      <c r="H32" s="84"/>
      <c r="I32" s="84"/>
      <c r="J32" s="85"/>
      <c r="K32" s="80">
        <v>0</v>
      </c>
      <c r="L32" s="80">
        <v>0</v>
      </c>
      <c r="M32" s="80">
        <v>0</v>
      </c>
      <c r="N32" s="80">
        <v>0</v>
      </c>
      <c r="O32" s="72"/>
    </row>
    <row r="33" spans="1:15" s="68" customFormat="1" ht="46.5" customHeight="1" x14ac:dyDescent="0.25">
      <c r="A33" s="74"/>
      <c r="B33" s="86"/>
      <c r="C33" s="87"/>
      <c r="D33" s="88" t="s">
        <v>17</v>
      </c>
      <c r="E33" s="78">
        <f t="shared" si="5"/>
        <v>181170.90736000001</v>
      </c>
      <c r="F33" s="79">
        <f>8000+600+3695.24683+704.34383+4826.18219+131345.13451</f>
        <v>149170.90736000001</v>
      </c>
      <c r="G33" s="79"/>
      <c r="H33" s="79"/>
      <c r="I33" s="79"/>
      <c r="J33" s="79"/>
      <c r="K33" s="80">
        <v>8000</v>
      </c>
      <c r="L33" s="80">
        <v>8000</v>
      </c>
      <c r="M33" s="80">
        <v>8000</v>
      </c>
      <c r="N33" s="80">
        <v>8000</v>
      </c>
      <c r="O33" s="72"/>
    </row>
    <row r="34" spans="1:15" s="68" customFormat="1" ht="20.25" customHeight="1" x14ac:dyDescent="0.25">
      <c r="A34" s="74"/>
      <c r="B34" s="89" t="s">
        <v>45</v>
      </c>
      <c r="C34" s="90" t="s">
        <v>13</v>
      </c>
      <c r="D34" s="91" t="s">
        <v>21</v>
      </c>
      <c r="E34" s="92" t="s">
        <v>22</v>
      </c>
      <c r="F34" s="93" t="s">
        <v>23</v>
      </c>
      <c r="G34" s="94" t="s">
        <v>24</v>
      </c>
      <c r="H34" s="94"/>
      <c r="I34" s="94"/>
      <c r="J34" s="94"/>
      <c r="K34" s="90" t="s">
        <v>25</v>
      </c>
      <c r="L34" s="95" t="s">
        <v>26</v>
      </c>
      <c r="M34" s="90" t="s">
        <v>27</v>
      </c>
      <c r="N34" s="90" t="s">
        <v>28</v>
      </c>
      <c r="O34" s="72"/>
    </row>
    <row r="35" spans="1:15" s="68" customFormat="1" ht="30" customHeight="1" x14ac:dyDescent="0.25">
      <c r="A35" s="74"/>
      <c r="B35" s="89"/>
      <c r="C35" s="90"/>
      <c r="D35" s="91"/>
      <c r="E35" s="92"/>
      <c r="F35" s="93"/>
      <c r="G35" s="96" t="s">
        <v>29</v>
      </c>
      <c r="H35" s="97" t="s">
        <v>30</v>
      </c>
      <c r="I35" s="97" t="s">
        <v>31</v>
      </c>
      <c r="J35" s="97" t="s">
        <v>32</v>
      </c>
      <c r="K35" s="90"/>
      <c r="L35" s="98"/>
      <c r="M35" s="90"/>
      <c r="N35" s="90"/>
      <c r="O35" s="72"/>
    </row>
    <row r="36" spans="1:15" s="68" customFormat="1" ht="19.5" customHeight="1" x14ac:dyDescent="0.25">
      <c r="A36" s="74"/>
      <c r="B36" s="89"/>
      <c r="C36" s="90"/>
      <c r="D36" s="91"/>
      <c r="E36" s="99">
        <f>M36</f>
        <v>42.265000000000001</v>
      </c>
      <c r="F36" s="100">
        <v>42.265000000000001</v>
      </c>
      <c r="G36" s="100" t="s">
        <v>33</v>
      </c>
      <c r="H36" s="100" t="s">
        <v>33</v>
      </c>
      <c r="I36" s="100" t="s">
        <v>33</v>
      </c>
      <c r="J36" s="100">
        <v>42.265000000000001</v>
      </c>
      <c r="K36" s="100">
        <v>42.265000000000001</v>
      </c>
      <c r="L36" s="100">
        <v>42.265000000000001</v>
      </c>
      <c r="M36" s="100">
        <v>42.265000000000001</v>
      </c>
      <c r="N36" s="100">
        <v>42.265000000000001</v>
      </c>
      <c r="O36" s="72"/>
    </row>
    <row r="37" spans="1:15" ht="21.75" customHeight="1" x14ac:dyDescent="0.25">
      <c r="A37" s="101" t="s">
        <v>46</v>
      </c>
      <c r="B37" s="13" t="s">
        <v>47</v>
      </c>
      <c r="C37" s="102" t="s">
        <v>13</v>
      </c>
      <c r="D37" s="14" t="s">
        <v>14</v>
      </c>
      <c r="E37" s="15">
        <f>SUM(F37:N37)</f>
        <v>173807.99254000001</v>
      </c>
      <c r="F37" s="16">
        <f>SUM(F38:F39)</f>
        <v>90433.582540000003</v>
      </c>
      <c r="G37" s="16"/>
      <c r="H37" s="16"/>
      <c r="I37" s="16"/>
      <c r="J37" s="16"/>
      <c r="K37" s="17">
        <f>SUM(K38:K39)</f>
        <v>9534.41</v>
      </c>
      <c r="L37" s="17">
        <f t="shared" ref="L37:N37" si="6">SUM(L38:L39)</f>
        <v>5000</v>
      </c>
      <c r="M37" s="17">
        <f t="shared" si="6"/>
        <v>34420</v>
      </c>
      <c r="N37" s="17">
        <f t="shared" si="6"/>
        <v>34420</v>
      </c>
      <c r="O37" s="18" t="s">
        <v>48</v>
      </c>
    </row>
    <row r="38" spans="1:15" ht="32.25" customHeight="1" x14ac:dyDescent="0.25">
      <c r="A38" s="101"/>
      <c r="B38" s="13"/>
      <c r="C38" s="102"/>
      <c r="D38" s="19" t="s">
        <v>16</v>
      </c>
      <c r="E38" s="15">
        <f t="shared" ref="E38:E42" si="7">SUM(F38:M38)</f>
        <v>0</v>
      </c>
      <c r="F38" s="16">
        <f>F41</f>
        <v>0</v>
      </c>
      <c r="G38" s="16"/>
      <c r="H38" s="16"/>
      <c r="I38" s="16"/>
      <c r="J38" s="16"/>
      <c r="K38" s="17">
        <f>K41</f>
        <v>0</v>
      </c>
      <c r="L38" s="17">
        <f t="shared" ref="L38:N38" si="8">L41</f>
        <v>0</v>
      </c>
      <c r="M38" s="17">
        <f t="shared" si="8"/>
        <v>0</v>
      </c>
      <c r="N38" s="17">
        <f t="shared" si="8"/>
        <v>0</v>
      </c>
      <c r="O38" s="20"/>
    </row>
    <row r="39" spans="1:15" ht="42" customHeight="1" x14ac:dyDescent="0.25">
      <c r="A39" s="101"/>
      <c r="B39" s="13"/>
      <c r="C39" s="102"/>
      <c r="D39" s="19" t="s">
        <v>17</v>
      </c>
      <c r="E39" s="15">
        <f>SUM(F39:N39)</f>
        <v>173807.99254000001</v>
      </c>
      <c r="F39" s="16">
        <f>F42+F47+F52</f>
        <v>90433.582540000003</v>
      </c>
      <c r="G39" s="16"/>
      <c r="H39" s="16"/>
      <c r="I39" s="16"/>
      <c r="J39" s="16"/>
      <c r="K39" s="17">
        <f>K42+K47+K52</f>
        <v>9534.41</v>
      </c>
      <c r="L39" s="17">
        <f t="shared" ref="L39:N39" si="9">L42+L47+L52</f>
        <v>5000</v>
      </c>
      <c r="M39" s="17">
        <f t="shared" si="9"/>
        <v>34420</v>
      </c>
      <c r="N39" s="17">
        <f t="shared" si="9"/>
        <v>34420</v>
      </c>
      <c r="O39" s="20"/>
    </row>
    <row r="40" spans="1:15" ht="18" customHeight="1" x14ac:dyDescent="0.25">
      <c r="A40" s="21" t="s">
        <v>49</v>
      </c>
      <c r="B40" s="22" t="s">
        <v>50</v>
      </c>
      <c r="C40" s="23" t="s">
        <v>13</v>
      </c>
      <c r="D40" s="24" t="s">
        <v>14</v>
      </c>
      <c r="E40" s="25">
        <f t="shared" si="7"/>
        <v>0</v>
      </c>
      <c r="F40" s="26">
        <f>SUM(F41:J42)</f>
        <v>0</v>
      </c>
      <c r="G40" s="26"/>
      <c r="H40" s="26"/>
      <c r="I40" s="26"/>
      <c r="J40" s="26"/>
      <c r="K40" s="27">
        <f>SUM(K41:K42)</f>
        <v>0</v>
      </c>
      <c r="L40" s="27">
        <f t="shared" ref="L40:N40" si="10">SUM(L41:L42)</f>
        <v>0</v>
      </c>
      <c r="M40" s="27">
        <f t="shared" si="10"/>
        <v>0</v>
      </c>
      <c r="N40" s="27">
        <f t="shared" si="10"/>
        <v>0</v>
      </c>
      <c r="O40" s="20"/>
    </row>
    <row r="41" spans="1:15" ht="29.25" customHeight="1" x14ac:dyDescent="0.25">
      <c r="A41" s="21"/>
      <c r="B41" s="22"/>
      <c r="C41" s="23"/>
      <c r="D41" s="28" t="s">
        <v>16</v>
      </c>
      <c r="E41" s="25">
        <f t="shared" si="7"/>
        <v>0</v>
      </c>
      <c r="F41" s="26">
        <v>0</v>
      </c>
      <c r="G41" s="26"/>
      <c r="H41" s="26"/>
      <c r="I41" s="26"/>
      <c r="J41" s="26"/>
      <c r="K41" s="27">
        <v>0</v>
      </c>
      <c r="L41" s="27">
        <v>0</v>
      </c>
      <c r="M41" s="27">
        <v>0</v>
      </c>
      <c r="N41" s="27">
        <v>0</v>
      </c>
      <c r="O41" s="20"/>
    </row>
    <row r="42" spans="1:15" ht="39" customHeight="1" x14ac:dyDescent="0.25">
      <c r="A42" s="21"/>
      <c r="B42" s="22"/>
      <c r="C42" s="23"/>
      <c r="D42" s="28" t="s">
        <v>17</v>
      </c>
      <c r="E42" s="25">
        <f t="shared" si="7"/>
        <v>0</v>
      </c>
      <c r="F42" s="26">
        <v>0</v>
      </c>
      <c r="G42" s="26"/>
      <c r="H42" s="26"/>
      <c r="I42" s="26"/>
      <c r="J42" s="26"/>
      <c r="K42" s="27">
        <v>0</v>
      </c>
      <c r="L42" s="27">
        <v>0</v>
      </c>
      <c r="M42" s="27">
        <v>0</v>
      </c>
      <c r="N42" s="27">
        <v>0</v>
      </c>
      <c r="O42" s="20"/>
    </row>
    <row r="43" spans="1:15" ht="20.25" customHeight="1" x14ac:dyDescent="0.25">
      <c r="A43" s="21"/>
      <c r="B43" s="22" t="s">
        <v>51</v>
      </c>
      <c r="C43" s="29" t="s">
        <v>13</v>
      </c>
      <c r="D43" s="30" t="s">
        <v>21</v>
      </c>
      <c r="E43" s="31" t="s">
        <v>22</v>
      </c>
      <c r="F43" s="23" t="s">
        <v>23</v>
      </c>
      <c r="G43" s="32" t="s">
        <v>24</v>
      </c>
      <c r="H43" s="32"/>
      <c r="I43" s="32"/>
      <c r="J43" s="32"/>
      <c r="K43" s="29" t="s">
        <v>25</v>
      </c>
      <c r="L43" s="33" t="s">
        <v>26</v>
      </c>
      <c r="M43" s="29" t="s">
        <v>27</v>
      </c>
      <c r="N43" s="29" t="s">
        <v>28</v>
      </c>
      <c r="O43" s="20"/>
    </row>
    <row r="44" spans="1:15" ht="33" customHeight="1" x14ac:dyDescent="0.25">
      <c r="A44" s="21"/>
      <c r="B44" s="22"/>
      <c r="C44" s="29"/>
      <c r="D44" s="30"/>
      <c r="E44" s="31"/>
      <c r="F44" s="23"/>
      <c r="G44" s="34" t="s">
        <v>29</v>
      </c>
      <c r="H44" s="35" t="s">
        <v>30</v>
      </c>
      <c r="I44" s="35" t="s">
        <v>31</v>
      </c>
      <c r="J44" s="35" t="s">
        <v>32</v>
      </c>
      <c r="K44" s="29"/>
      <c r="L44" s="36"/>
      <c r="M44" s="29"/>
      <c r="N44" s="29"/>
      <c r="O44" s="20"/>
    </row>
    <row r="45" spans="1:15" ht="19.5" customHeight="1" x14ac:dyDescent="0.25">
      <c r="A45" s="21"/>
      <c r="B45" s="22"/>
      <c r="C45" s="29"/>
      <c r="D45" s="30"/>
      <c r="E45" s="38" t="s">
        <v>33</v>
      </c>
      <c r="F45" s="38" t="s">
        <v>33</v>
      </c>
      <c r="G45" s="38" t="s">
        <v>33</v>
      </c>
      <c r="H45" s="38" t="s">
        <v>33</v>
      </c>
      <c r="I45" s="38" t="s">
        <v>33</v>
      </c>
      <c r="J45" s="38" t="s">
        <v>33</v>
      </c>
      <c r="K45" s="39" t="s">
        <v>33</v>
      </c>
      <c r="L45" s="39" t="s">
        <v>33</v>
      </c>
      <c r="M45" s="39" t="s">
        <v>33</v>
      </c>
      <c r="N45" s="39" t="s">
        <v>33</v>
      </c>
      <c r="O45" s="20"/>
    </row>
    <row r="46" spans="1:15" ht="22.5" customHeight="1" x14ac:dyDescent="0.25">
      <c r="A46" s="21" t="s">
        <v>52</v>
      </c>
      <c r="B46" s="22" t="s">
        <v>53</v>
      </c>
      <c r="C46" s="23" t="s">
        <v>13</v>
      </c>
      <c r="D46" s="24" t="s">
        <v>14</v>
      </c>
      <c r="E46" s="25">
        <f>SUM(F46:N46)</f>
        <v>56577.010479999997</v>
      </c>
      <c r="F46" s="26">
        <f>SUM(F47:F47)</f>
        <v>36577.010479999997</v>
      </c>
      <c r="G46" s="26"/>
      <c r="H46" s="26"/>
      <c r="I46" s="26"/>
      <c r="J46" s="26"/>
      <c r="K46" s="27">
        <f>SUM(K47:K47)</f>
        <v>5000</v>
      </c>
      <c r="L46" s="27">
        <f t="shared" ref="L46:N46" si="11">SUM(L47:L47)</f>
        <v>5000</v>
      </c>
      <c r="M46" s="27">
        <f t="shared" si="11"/>
        <v>5000</v>
      </c>
      <c r="N46" s="27">
        <f t="shared" si="11"/>
        <v>5000</v>
      </c>
      <c r="O46" s="20"/>
    </row>
    <row r="47" spans="1:15" ht="40.5" customHeight="1" x14ac:dyDescent="0.25">
      <c r="A47" s="21"/>
      <c r="B47" s="22"/>
      <c r="C47" s="23"/>
      <c r="D47" s="28" t="s">
        <v>17</v>
      </c>
      <c r="E47" s="25">
        <f>SUM(F47:N47)</f>
        <v>56577.010479999997</v>
      </c>
      <c r="F47" s="26">
        <f>5000+30000+1577.01048</f>
        <v>36577.010479999997</v>
      </c>
      <c r="G47" s="26"/>
      <c r="H47" s="26"/>
      <c r="I47" s="26"/>
      <c r="J47" s="26"/>
      <c r="K47" s="27">
        <v>5000</v>
      </c>
      <c r="L47" s="27">
        <v>5000</v>
      </c>
      <c r="M47" s="27">
        <v>5000</v>
      </c>
      <c r="N47" s="27">
        <v>5000</v>
      </c>
      <c r="O47" s="20"/>
    </row>
    <row r="48" spans="1:15" ht="21" customHeight="1" x14ac:dyDescent="0.25">
      <c r="A48" s="21"/>
      <c r="B48" s="22" t="s">
        <v>54</v>
      </c>
      <c r="C48" s="29" t="s">
        <v>13</v>
      </c>
      <c r="D48" s="30" t="s">
        <v>21</v>
      </c>
      <c r="E48" s="31" t="s">
        <v>22</v>
      </c>
      <c r="F48" s="23" t="s">
        <v>23</v>
      </c>
      <c r="G48" s="32" t="s">
        <v>24</v>
      </c>
      <c r="H48" s="32"/>
      <c r="I48" s="32"/>
      <c r="J48" s="32"/>
      <c r="K48" s="29" t="s">
        <v>25</v>
      </c>
      <c r="L48" s="33" t="s">
        <v>26</v>
      </c>
      <c r="M48" s="29" t="s">
        <v>27</v>
      </c>
      <c r="N48" s="29" t="s">
        <v>28</v>
      </c>
      <c r="O48" s="20"/>
    </row>
    <row r="49" spans="1:15" ht="33" customHeight="1" x14ac:dyDescent="0.25">
      <c r="A49" s="21"/>
      <c r="B49" s="22"/>
      <c r="C49" s="29"/>
      <c r="D49" s="30"/>
      <c r="E49" s="31"/>
      <c r="F49" s="23"/>
      <c r="G49" s="34" t="s">
        <v>29</v>
      </c>
      <c r="H49" s="35" t="s">
        <v>30</v>
      </c>
      <c r="I49" s="35" t="s">
        <v>31</v>
      </c>
      <c r="J49" s="35" t="s">
        <v>32</v>
      </c>
      <c r="K49" s="29"/>
      <c r="L49" s="36"/>
      <c r="M49" s="29"/>
      <c r="N49" s="29"/>
      <c r="O49" s="20"/>
    </row>
    <row r="50" spans="1:15" ht="16.5" customHeight="1" x14ac:dyDescent="0.25">
      <c r="A50" s="21"/>
      <c r="B50" s="22"/>
      <c r="C50" s="29"/>
      <c r="D50" s="30"/>
      <c r="E50" s="38">
        <f>F50+K50+L50+M50+N50</f>
        <v>26750</v>
      </c>
      <c r="F50" s="38">
        <v>14750</v>
      </c>
      <c r="G50" s="38" t="s">
        <v>33</v>
      </c>
      <c r="H50" s="38" t="s">
        <v>33</v>
      </c>
      <c r="I50" s="38" t="s">
        <v>33</v>
      </c>
      <c r="J50" s="38">
        <v>14750</v>
      </c>
      <c r="K50" s="39">
        <v>3000</v>
      </c>
      <c r="L50" s="39">
        <v>3000</v>
      </c>
      <c r="M50" s="39">
        <v>3000</v>
      </c>
      <c r="N50" s="39">
        <v>3000</v>
      </c>
      <c r="O50" s="20"/>
    </row>
    <row r="51" spans="1:15" ht="22.5" customHeight="1" x14ac:dyDescent="0.25">
      <c r="A51" s="21" t="s">
        <v>55</v>
      </c>
      <c r="B51" s="22" t="s">
        <v>56</v>
      </c>
      <c r="C51" s="23" t="s">
        <v>13</v>
      </c>
      <c r="D51" s="24" t="s">
        <v>14</v>
      </c>
      <c r="E51" s="25">
        <f>SUM(F51:N51)</f>
        <v>117230.98205999999</v>
      </c>
      <c r="F51" s="26">
        <f>SUM(F52:F52)</f>
        <v>53856.572059999999</v>
      </c>
      <c r="G51" s="26"/>
      <c r="H51" s="26"/>
      <c r="I51" s="26"/>
      <c r="J51" s="26"/>
      <c r="K51" s="27">
        <f>SUM(K52:K52)</f>
        <v>4534.41</v>
      </c>
      <c r="L51" s="27">
        <f t="shared" ref="L51:N51" si="12">SUM(L52:L52)</f>
        <v>0</v>
      </c>
      <c r="M51" s="27">
        <f t="shared" si="12"/>
        <v>29420</v>
      </c>
      <c r="N51" s="27">
        <f t="shared" si="12"/>
        <v>29420</v>
      </c>
      <c r="O51" s="20"/>
    </row>
    <row r="52" spans="1:15" ht="48.75" customHeight="1" x14ac:dyDescent="0.25">
      <c r="A52" s="21"/>
      <c r="B52" s="22"/>
      <c r="C52" s="23"/>
      <c r="D52" s="28" t="s">
        <v>17</v>
      </c>
      <c r="E52" s="25">
        <f>SUM(F52:N52)</f>
        <v>117230.98205999999</v>
      </c>
      <c r="F52" s="26">
        <f>29420+2528+96.07206+16100+5642.5+70</f>
        <v>53856.572059999999</v>
      </c>
      <c r="G52" s="26"/>
      <c r="H52" s="26"/>
      <c r="I52" s="26"/>
      <c r="J52" s="26"/>
      <c r="K52" s="27">
        <f>29420-24885.59</f>
        <v>4534.41</v>
      </c>
      <c r="L52" s="27">
        <v>0</v>
      </c>
      <c r="M52" s="27">
        <v>29420</v>
      </c>
      <c r="N52" s="27">
        <v>29420</v>
      </c>
      <c r="O52" s="20"/>
    </row>
    <row r="53" spans="1:15" ht="21" customHeight="1" x14ac:dyDescent="0.25">
      <c r="A53" s="21"/>
      <c r="B53" s="22" t="s">
        <v>57</v>
      </c>
      <c r="C53" s="29" t="s">
        <v>13</v>
      </c>
      <c r="D53" s="30" t="s">
        <v>21</v>
      </c>
      <c r="E53" s="31" t="s">
        <v>22</v>
      </c>
      <c r="F53" s="23" t="s">
        <v>23</v>
      </c>
      <c r="G53" s="32" t="s">
        <v>24</v>
      </c>
      <c r="H53" s="32"/>
      <c r="I53" s="32"/>
      <c r="J53" s="32"/>
      <c r="K53" s="29" t="s">
        <v>25</v>
      </c>
      <c r="L53" s="33" t="s">
        <v>26</v>
      </c>
      <c r="M53" s="29" t="s">
        <v>27</v>
      </c>
      <c r="N53" s="33" t="s">
        <v>28</v>
      </c>
      <c r="O53" s="20"/>
    </row>
    <row r="54" spans="1:15" ht="37.5" customHeight="1" x14ac:dyDescent="0.25">
      <c r="A54" s="21"/>
      <c r="B54" s="22"/>
      <c r="C54" s="29"/>
      <c r="D54" s="30"/>
      <c r="E54" s="31"/>
      <c r="F54" s="23"/>
      <c r="G54" s="34" t="s">
        <v>29</v>
      </c>
      <c r="H54" s="35" t="s">
        <v>30</v>
      </c>
      <c r="I54" s="35" t="s">
        <v>31</v>
      </c>
      <c r="J54" s="35" t="s">
        <v>32</v>
      </c>
      <c r="K54" s="29"/>
      <c r="L54" s="36"/>
      <c r="M54" s="29"/>
      <c r="N54" s="36"/>
      <c r="O54" s="20"/>
    </row>
    <row r="55" spans="1:15" ht="21" customHeight="1" x14ac:dyDescent="0.25">
      <c r="A55" s="21"/>
      <c r="B55" s="22"/>
      <c r="C55" s="29"/>
      <c r="D55" s="30"/>
      <c r="E55" s="38">
        <f>F55+K55+M55+N55</f>
        <v>14115</v>
      </c>
      <c r="F55" s="38">
        <v>6615</v>
      </c>
      <c r="G55" s="38" t="s">
        <v>33</v>
      </c>
      <c r="H55" s="38" t="s">
        <v>33</v>
      </c>
      <c r="I55" s="38" t="s">
        <v>33</v>
      </c>
      <c r="J55" s="38">
        <v>6615</v>
      </c>
      <c r="K55" s="39">
        <v>2500</v>
      </c>
      <c r="L55" s="39" t="s">
        <v>33</v>
      </c>
      <c r="M55" s="39">
        <v>2500</v>
      </c>
      <c r="N55" s="39">
        <v>2500</v>
      </c>
      <c r="O55" s="42"/>
    </row>
    <row r="56" spans="1:15" ht="18.75" customHeight="1" x14ac:dyDescent="0.25">
      <c r="A56" s="101"/>
      <c r="B56" s="103" t="s">
        <v>58</v>
      </c>
      <c r="C56" s="102" t="s">
        <v>13</v>
      </c>
      <c r="D56" s="46" t="s">
        <v>14</v>
      </c>
      <c r="E56" s="15">
        <f>SUM(F56:N56)</f>
        <v>354978.89990000002</v>
      </c>
      <c r="F56" s="16">
        <f>SUM(F57:F58)</f>
        <v>239604.48990000002</v>
      </c>
      <c r="G56" s="16"/>
      <c r="H56" s="16"/>
      <c r="I56" s="16"/>
      <c r="J56" s="16"/>
      <c r="K56" s="17">
        <f>SUM(K57:K58)</f>
        <v>17534.41</v>
      </c>
      <c r="L56" s="17">
        <f t="shared" ref="L56:N56" si="13">SUM(L57:L58)</f>
        <v>13000</v>
      </c>
      <c r="M56" s="17">
        <f t="shared" si="13"/>
        <v>42420</v>
      </c>
      <c r="N56" s="17">
        <f t="shared" si="13"/>
        <v>42420</v>
      </c>
      <c r="O56" s="8"/>
    </row>
    <row r="57" spans="1:15" ht="33" customHeight="1" x14ac:dyDescent="0.25">
      <c r="A57" s="101"/>
      <c r="B57" s="103"/>
      <c r="C57" s="102"/>
      <c r="D57" s="53" t="s">
        <v>16</v>
      </c>
      <c r="E57" s="15">
        <f>SUM(F57:N57)</f>
        <v>0</v>
      </c>
      <c r="F57" s="16">
        <f>F38+F29</f>
        <v>0</v>
      </c>
      <c r="G57" s="16"/>
      <c r="H57" s="16"/>
      <c r="I57" s="16"/>
      <c r="J57" s="16"/>
      <c r="K57" s="17">
        <f>K38</f>
        <v>0</v>
      </c>
      <c r="L57" s="17">
        <f>L38</f>
        <v>0</v>
      </c>
      <c r="M57" s="17">
        <f>M38</f>
        <v>0</v>
      </c>
      <c r="N57" s="17">
        <f>N38</f>
        <v>0</v>
      </c>
      <c r="O57" s="8"/>
    </row>
    <row r="58" spans="1:15" ht="38.25" customHeight="1" x14ac:dyDescent="0.25">
      <c r="A58" s="101"/>
      <c r="B58" s="103"/>
      <c r="C58" s="102"/>
      <c r="D58" s="53" t="s">
        <v>17</v>
      </c>
      <c r="E58" s="15">
        <f>SUM(F58:N58)</f>
        <v>354978.89990000002</v>
      </c>
      <c r="F58" s="16">
        <f>F30+F39</f>
        <v>239604.48990000002</v>
      </c>
      <c r="G58" s="16"/>
      <c r="H58" s="16"/>
      <c r="I58" s="16"/>
      <c r="J58" s="16"/>
      <c r="K58" s="17">
        <f>K30+K39</f>
        <v>17534.41</v>
      </c>
      <c r="L58" s="17">
        <f>L30+L39</f>
        <v>13000</v>
      </c>
      <c r="M58" s="17">
        <f>M30+M39</f>
        <v>42420</v>
      </c>
      <c r="N58" s="17">
        <f>N30+N39</f>
        <v>42420</v>
      </c>
      <c r="O58" s="8"/>
    </row>
    <row r="59" spans="1:15" ht="24.75" customHeight="1" x14ac:dyDescent="0.25">
      <c r="A59" s="12" t="s">
        <v>59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 ht="19.5" customHeight="1" x14ac:dyDescent="0.25">
      <c r="A60" s="7">
        <v>1</v>
      </c>
      <c r="B60" s="13" t="s">
        <v>60</v>
      </c>
      <c r="C60" s="102" t="s">
        <v>13</v>
      </c>
      <c r="D60" s="14" t="s">
        <v>14</v>
      </c>
      <c r="E60" s="15">
        <f>SUM(F60:N60)</f>
        <v>35747.288890000003</v>
      </c>
      <c r="F60" s="16">
        <f>SUM(F61:F61)</f>
        <v>14703.927940000001</v>
      </c>
      <c r="G60" s="16"/>
      <c r="H60" s="16"/>
      <c r="I60" s="16"/>
      <c r="J60" s="16"/>
      <c r="K60" s="17">
        <f>SUM(K61:K61)</f>
        <v>4800</v>
      </c>
      <c r="L60" s="17">
        <f t="shared" ref="L60:N60" si="14">SUM(L61:L61)</f>
        <v>5414.4536500000004</v>
      </c>
      <c r="M60" s="17">
        <f t="shared" si="14"/>
        <v>5414.4536500000004</v>
      </c>
      <c r="N60" s="17">
        <f t="shared" si="14"/>
        <v>5414.4536500000004</v>
      </c>
      <c r="O60" s="18" t="s">
        <v>61</v>
      </c>
    </row>
    <row r="61" spans="1:15" ht="38.25" customHeight="1" x14ac:dyDescent="0.25">
      <c r="A61" s="7"/>
      <c r="B61" s="13"/>
      <c r="C61" s="102"/>
      <c r="D61" s="19" t="s">
        <v>17</v>
      </c>
      <c r="E61" s="15">
        <f>SUM(F61:N61)</f>
        <v>35747.288890000003</v>
      </c>
      <c r="F61" s="16">
        <f>F63</f>
        <v>14703.927940000001</v>
      </c>
      <c r="G61" s="16"/>
      <c r="H61" s="16"/>
      <c r="I61" s="16"/>
      <c r="J61" s="16"/>
      <c r="K61" s="17">
        <f>K63</f>
        <v>4800</v>
      </c>
      <c r="L61" s="17">
        <f t="shared" ref="L61:N61" si="15">L63</f>
        <v>5414.4536500000004</v>
      </c>
      <c r="M61" s="17">
        <f t="shared" si="15"/>
        <v>5414.4536500000004</v>
      </c>
      <c r="N61" s="17">
        <f t="shared" si="15"/>
        <v>5414.4536500000004</v>
      </c>
      <c r="O61" s="20"/>
    </row>
    <row r="62" spans="1:15" ht="18.75" customHeight="1" x14ac:dyDescent="0.25">
      <c r="A62" s="21" t="s">
        <v>18</v>
      </c>
      <c r="B62" s="22" t="s">
        <v>62</v>
      </c>
      <c r="C62" s="23" t="s">
        <v>13</v>
      </c>
      <c r="D62" s="24" t="s">
        <v>14</v>
      </c>
      <c r="E62" s="25">
        <f>SUM(F62:N62)</f>
        <v>35747.288890000003</v>
      </c>
      <c r="F62" s="26">
        <f>SUM(F63:F63)</f>
        <v>14703.927940000001</v>
      </c>
      <c r="G62" s="26"/>
      <c r="H62" s="26"/>
      <c r="I62" s="26"/>
      <c r="J62" s="26"/>
      <c r="K62" s="27">
        <f>SUM(K63:K63)</f>
        <v>4800</v>
      </c>
      <c r="L62" s="27">
        <f t="shared" ref="L62:N62" si="16">SUM(L63:L63)</f>
        <v>5414.4536500000004</v>
      </c>
      <c r="M62" s="27">
        <f t="shared" si="16"/>
        <v>5414.4536500000004</v>
      </c>
      <c r="N62" s="27">
        <f t="shared" si="16"/>
        <v>5414.4536500000004</v>
      </c>
      <c r="O62" s="20"/>
    </row>
    <row r="63" spans="1:15" ht="42.75" customHeight="1" x14ac:dyDescent="0.25">
      <c r="A63" s="21"/>
      <c r="B63" s="22"/>
      <c r="C63" s="23"/>
      <c r="D63" s="28" t="s">
        <v>17</v>
      </c>
      <c r="E63" s="25">
        <f>SUM(F63:N63)</f>
        <v>35747.288890000003</v>
      </c>
      <c r="F63" s="26">
        <f>14800-600-743.3278-800-96.07206+2143.3278</f>
        <v>14703.927940000001</v>
      </c>
      <c r="G63" s="26"/>
      <c r="H63" s="26"/>
      <c r="I63" s="26"/>
      <c r="J63" s="26"/>
      <c r="K63" s="27">
        <v>4800</v>
      </c>
      <c r="L63" s="27">
        <v>5414.4536500000004</v>
      </c>
      <c r="M63" s="27">
        <v>5414.4536500000004</v>
      </c>
      <c r="N63" s="27">
        <v>5414.4536500000004</v>
      </c>
      <c r="O63" s="20"/>
    </row>
    <row r="64" spans="1:15" ht="19.5" customHeight="1" x14ac:dyDescent="0.25">
      <c r="A64" s="21"/>
      <c r="B64" s="22" t="s">
        <v>63</v>
      </c>
      <c r="C64" s="29" t="s">
        <v>13</v>
      </c>
      <c r="D64" s="30" t="s">
        <v>21</v>
      </c>
      <c r="E64" s="31" t="s">
        <v>22</v>
      </c>
      <c r="F64" s="23" t="s">
        <v>23</v>
      </c>
      <c r="G64" s="32" t="s">
        <v>24</v>
      </c>
      <c r="H64" s="32"/>
      <c r="I64" s="32"/>
      <c r="J64" s="32"/>
      <c r="K64" s="29" t="s">
        <v>25</v>
      </c>
      <c r="L64" s="33" t="s">
        <v>26</v>
      </c>
      <c r="M64" s="29" t="s">
        <v>27</v>
      </c>
      <c r="N64" s="29" t="s">
        <v>28</v>
      </c>
      <c r="O64" s="20"/>
    </row>
    <row r="65" spans="1:15" ht="31.5" customHeight="1" x14ac:dyDescent="0.25">
      <c r="A65" s="21"/>
      <c r="B65" s="22"/>
      <c r="C65" s="29"/>
      <c r="D65" s="30"/>
      <c r="E65" s="31"/>
      <c r="F65" s="23"/>
      <c r="G65" s="34" t="s">
        <v>29</v>
      </c>
      <c r="H65" s="35" t="s">
        <v>30</v>
      </c>
      <c r="I65" s="35" t="s">
        <v>31</v>
      </c>
      <c r="J65" s="35" t="s">
        <v>32</v>
      </c>
      <c r="K65" s="29"/>
      <c r="L65" s="36"/>
      <c r="M65" s="29"/>
      <c r="N65" s="29"/>
      <c r="O65" s="20"/>
    </row>
    <row r="66" spans="1:15" ht="22.5" customHeight="1" x14ac:dyDescent="0.25">
      <c r="A66" s="21"/>
      <c r="B66" s="22"/>
      <c r="C66" s="29"/>
      <c r="D66" s="30"/>
      <c r="E66" s="37">
        <v>100</v>
      </c>
      <c r="F66" s="38">
        <v>100</v>
      </c>
      <c r="G66" s="38" t="s">
        <v>33</v>
      </c>
      <c r="H66" s="38" t="s">
        <v>33</v>
      </c>
      <c r="I66" s="38" t="s">
        <v>33</v>
      </c>
      <c r="J66" s="38">
        <v>100</v>
      </c>
      <c r="K66" s="39">
        <v>100</v>
      </c>
      <c r="L66" s="39">
        <v>100</v>
      </c>
      <c r="M66" s="39">
        <v>100</v>
      </c>
      <c r="N66" s="39">
        <v>100</v>
      </c>
      <c r="O66" s="42"/>
    </row>
    <row r="67" spans="1:15" ht="25.5" customHeight="1" x14ac:dyDescent="0.25">
      <c r="A67" s="101"/>
      <c r="B67" s="103" t="s">
        <v>64</v>
      </c>
      <c r="C67" s="102" t="s">
        <v>13</v>
      </c>
      <c r="D67" s="46" t="s">
        <v>14</v>
      </c>
      <c r="E67" s="15">
        <f>SUM(F67:N67)</f>
        <v>35747.288890000003</v>
      </c>
      <c r="F67" s="16">
        <f>SUM(F68:F68)</f>
        <v>14703.927940000001</v>
      </c>
      <c r="G67" s="16"/>
      <c r="H67" s="16"/>
      <c r="I67" s="16"/>
      <c r="J67" s="16"/>
      <c r="K67" s="17">
        <f>SUM(K68:K68)</f>
        <v>4800</v>
      </c>
      <c r="L67" s="17">
        <f t="shared" ref="L67:N67" si="17">SUM(L68:L68)</f>
        <v>5414.4536500000004</v>
      </c>
      <c r="M67" s="17">
        <f t="shared" si="17"/>
        <v>5414.4536500000004</v>
      </c>
      <c r="N67" s="17">
        <f t="shared" si="17"/>
        <v>5414.4536500000004</v>
      </c>
      <c r="O67" s="20"/>
    </row>
    <row r="68" spans="1:15" ht="38.25" customHeight="1" x14ac:dyDescent="0.25">
      <c r="A68" s="101"/>
      <c r="B68" s="103"/>
      <c r="C68" s="102"/>
      <c r="D68" s="53" t="s">
        <v>17</v>
      </c>
      <c r="E68" s="15">
        <f>SUM(F68:N68)</f>
        <v>35747.288890000003</v>
      </c>
      <c r="F68" s="16">
        <f>F61</f>
        <v>14703.927940000001</v>
      </c>
      <c r="G68" s="16"/>
      <c r="H68" s="16"/>
      <c r="I68" s="16"/>
      <c r="J68" s="16"/>
      <c r="K68" s="17">
        <f>K61</f>
        <v>4800</v>
      </c>
      <c r="L68" s="17">
        <f t="shared" ref="L68:N68" si="18">L61</f>
        <v>5414.4536500000004</v>
      </c>
      <c r="M68" s="17">
        <f t="shared" si="18"/>
        <v>5414.4536500000004</v>
      </c>
      <c r="N68" s="17">
        <f t="shared" si="18"/>
        <v>5414.4536500000004</v>
      </c>
      <c r="O68" s="42"/>
    </row>
    <row r="69" spans="1:15" ht="21.75" customHeight="1" x14ac:dyDescent="0.25">
      <c r="A69" s="12" t="s">
        <v>65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 ht="21.75" customHeight="1" x14ac:dyDescent="0.25">
      <c r="A70" s="7">
        <v>1</v>
      </c>
      <c r="B70" s="13" t="s">
        <v>66</v>
      </c>
      <c r="C70" s="102" t="s">
        <v>13</v>
      </c>
      <c r="D70" s="14" t="s">
        <v>14</v>
      </c>
      <c r="E70" s="15">
        <f t="shared" ref="E70:E75" si="19">SUM(F70:N70)</f>
        <v>525380.53804000001</v>
      </c>
      <c r="F70" s="16">
        <f>F71</f>
        <v>0</v>
      </c>
      <c r="G70" s="16"/>
      <c r="H70" s="16"/>
      <c r="I70" s="16"/>
      <c r="J70" s="16"/>
      <c r="K70" s="17">
        <f>K71</f>
        <v>131345.13451</v>
      </c>
      <c r="L70" s="17">
        <f t="shared" ref="L70:N70" si="20">L71</f>
        <v>131345.13451</v>
      </c>
      <c r="M70" s="17">
        <f t="shared" si="20"/>
        <v>131345.13451</v>
      </c>
      <c r="N70" s="17">
        <f t="shared" si="20"/>
        <v>131345.13451</v>
      </c>
      <c r="O70" s="18" t="s">
        <v>67</v>
      </c>
    </row>
    <row r="71" spans="1:15" ht="38.25" customHeight="1" x14ac:dyDescent="0.25">
      <c r="A71" s="7"/>
      <c r="B71" s="13"/>
      <c r="C71" s="102"/>
      <c r="D71" s="19" t="s">
        <v>17</v>
      </c>
      <c r="E71" s="15">
        <f t="shared" si="19"/>
        <v>525380.53804000001</v>
      </c>
      <c r="F71" s="16">
        <f>F73</f>
        <v>0</v>
      </c>
      <c r="G71" s="16"/>
      <c r="H71" s="16"/>
      <c r="I71" s="16"/>
      <c r="J71" s="16"/>
      <c r="K71" s="17">
        <f>K73</f>
        <v>131345.13451</v>
      </c>
      <c r="L71" s="17">
        <f t="shared" ref="L71:N71" si="21">L73</f>
        <v>131345.13451</v>
      </c>
      <c r="M71" s="17">
        <f t="shared" si="21"/>
        <v>131345.13451</v>
      </c>
      <c r="N71" s="17">
        <f t="shared" si="21"/>
        <v>131345.13451</v>
      </c>
      <c r="O71" s="20"/>
    </row>
    <row r="72" spans="1:15" ht="21.75" customHeight="1" x14ac:dyDescent="0.25">
      <c r="A72" s="21" t="s">
        <v>18</v>
      </c>
      <c r="B72" s="22" t="s">
        <v>68</v>
      </c>
      <c r="C72" s="23" t="s">
        <v>13</v>
      </c>
      <c r="D72" s="24" t="s">
        <v>14</v>
      </c>
      <c r="E72" s="25">
        <f t="shared" si="19"/>
        <v>525380.53804000001</v>
      </c>
      <c r="F72" s="26">
        <f>SUM(F73:F73)</f>
        <v>0</v>
      </c>
      <c r="G72" s="26"/>
      <c r="H72" s="26"/>
      <c r="I72" s="26"/>
      <c r="J72" s="26"/>
      <c r="K72" s="27">
        <f>SUM(K73:K73)</f>
        <v>131345.13451</v>
      </c>
      <c r="L72" s="27">
        <f t="shared" ref="L72:N72" si="22">SUM(L73:L73)</f>
        <v>131345.13451</v>
      </c>
      <c r="M72" s="27">
        <f t="shared" si="22"/>
        <v>131345.13451</v>
      </c>
      <c r="N72" s="27">
        <f t="shared" si="22"/>
        <v>131345.13451</v>
      </c>
      <c r="O72" s="20"/>
    </row>
    <row r="73" spans="1:15" ht="43.5" customHeight="1" x14ac:dyDescent="0.25">
      <c r="A73" s="21"/>
      <c r="B73" s="22"/>
      <c r="C73" s="23"/>
      <c r="D73" s="28" t="s">
        <v>17</v>
      </c>
      <c r="E73" s="25">
        <f t="shared" si="19"/>
        <v>525380.53804000001</v>
      </c>
      <c r="F73" s="26"/>
      <c r="G73" s="26"/>
      <c r="H73" s="26"/>
      <c r="I73" s="26"/>
      <c r="J73" s="26"/>
      <c r="K73" s="27">
        <v>131345.13451</v>
      </c>
      <c r="L73" s="27">
        <v>131345.13451</v>
      </c>
      <c r="M73" s="27">
        <v>131345.13451</v>
      </c>
      <c r="N73" s="27">
        <v>131345.13451</v>
      </c>
      <c r="O73" s="42"/>
    </row>
    <row r="74" spans="1:15" ht="21" customHeight="1" x14ac:dyDescent="0.25">
      <c r="A74" s="101"/>
      <c r="B74" s="103" t="s">
        <v>69</v>
      </c>
      <c r="C74" s="102" t="s">
        <v>13</v>
      </c>
      <c r="D74" s="46" t="s">
        <v>14</v>
      </c>
      <c r="E74" s="15">
        <f t="shared" si="19"/>
        <v>525380.53804000001</v>
      </c>
      <c r="F74" s="16">
        <f>F75</f>
        <v>0</v>
      </c>
      <c r="G74" s="16"/>
      <c r="H74" s="16"/>
      <c r="I74" s="16"/>
      <c r="J74" s="16"/>
      <c r="K74" s="17">
        <f>K75</f>
        <v>131345.13451</v>
      </c>
      <c r="L74" s="17">
        <f t="shared" ref="L74:N74" si="23">L75</f>
        <v>131345.13451</v>
      </c>
      <c r="M74" s="17">
        <f t="shared" si="23"/>
        <v>131345.13451</v>
      </c>
      <c r="N74" s="17">
        <f t="shared" si="23"/>
        <v>131345.13451</v>
      </c>
      <c r="O74" s="20"/>
    </row>
    <row r="75" spans="1:15" ht="46.5" customHeight="1" x14ac:dyDescent="0.25">
      <c r="A75" s="101"/>
      <c r="B75" s="103"/>
      <c r="C75" s="102"/>
      <c r="D75" s="53" t="s">
        <v>17</v>
      </c>
      <c r="E75" s="15">
        <f t="shared" si="19"/>
        <v>525380.53804000001</v>
      </c>
      <c r="F75" s="16">
        <f>F71</f>
        <v>0</v>
      </c>
      <c r="G75" s="16"/>
      <c r="H75" s="16"/>
      <c r="I75" s="16"/>
      <c r="J75" s="16"/>
      <c r="K75" s="17">
        <f>K71</f>
        <v>131345.13451</v>
      </c>
      <c r="L75" s="17">
        <f t="shared" ref="L75:N75" si="24">L71</f>
        <v>131345.13451</v>
      </c>
      <c r="M75" s="17">
        <f t="shared" si="24"/>
        <v>131345.13451</v>
      </c>
      <c r="N75" s="17">
        <f t="shared" si="24"/>
        <v>131345.13451</v>
      </c>
      <c r="O75" s="42"/>
    </row>
    <row r="76" spans="1:15" ht="21.75" customHeight="1" x14ac:dyDescent="0.25"/>
    <row r="77" spans="1:15" ht="44.25" customHeight="1" x14ac:dyDescent="0.25"/>
    <row r="78" spans="1:15" ht="47.25" customHeight="1" x14ac:dyDescent="0.25"/>
    <row r="79" spans="1:15" ht="45.75" customHeight="1" x14ac:dyDescent="0.25"/>
    <row r="80" spans="1:15" ht="42" customHeight="1" x14ac:dyDescent="0.25"/>
    <row r="81" ht="24" customHeight="1" x14ac:dyDescent="0.25"/>
    <row r="82" ht="49.5" customHeight="1" x14ac:dyDescent="0.25"/>
    <row r="83" ht="51.75" customHeight="1" x14ac:dyDescent="0.25"/>
    <row r="84" ht="57" customHeight="1" x14ac:dyDescent="0.25"/>
    <row r="85" ht="54.75" customHeight="1" x14ac:dyDescent="0.25"/>
    <row r="86" ht="18" customHeight="1" x14ac:dyDescent="0.25"/>
    <row r="87" ht="37.5" customHeight="1" x14ac:dyDescent="0.25"/>
    <row r="88" ht="40.5" customHeight="1" x14ac:dyDescent="0.25"/>
    <row r="89" ht="42" customHeight="1" x14ac:dyDescent="0.25"/>
    <row r="90" ht="42" customHeight="1" x14ac:dyDescent="0.25"/>
    <row r="91" ht="20.25" customHeight="1" x14ac:dyDescent="0.25"/>
    <row r="92" ht="33" customHeight="1" x14ac:dyDescent="0.25"/>
    <row r="93" ht="42" customHeight="1" x14ac:dyDescent="0.25"/>
    <row r="94" ht="42" customHeight="1" x14ac:dyDescent="0.25"/>
    <row r="95" ht="32.25" customHeight="1" x14ac:dyDescent="0.25"/>
    <row r="96" ht="18.75" customHeight="1" x14ac:dyDescent="0.25"/>
    <row r="97" ht="33" customHeight="1" x14ac:dyDescent="0.25"/>
    <row r="98" ht="41.25" customHeight="1" x14ac:dyDescent="0.25"/>
    <row r="99" ht="42" customHeight="1" x14ac:dyDescent="0.25"/>
    <row r="100" ht="39.75" customHeight="1" x14ac:dyDescent="0.25"/>
    <row r="101" ht="18.75" customHeight="1" x14ac:dyDescent="0.25"/>
    <row r="102" ht="33" customHeight="1" x14ac:dyDescent="0.25"/>
    <row r="103" ht="41.25" customHeight="1" x14ac:dyDescent="0.25"/>
    <row r="104" ht="42" customHeight="1" x14ac:dyDescent="0.25"/>
    <row r="105" ht="52.5" customHeight="1" x14ac:dyDescent="0.25"/>
    <row r="106" ht="18.75" customHeight="1" x14ac:dyDescent="0.25"/>
    <row r="107" ht="33" customHeight="1" x14ac:dyDescent="0.25"/>
    <row r="108" ht="41.25" customHeight="1" x14ac:dyDescent="0.25"/>
    <row r="109" ht="42" customHeight="1" x14ac:dyDescent="0.25"/>
    <row r="110" ht="39.75" customHeight="1" x14ac:dyDescent="0.25"/>
    <row r="111" ht="18.75" customHeight="1" x14ac:dyDescent="0.25"/>
    <row r="112" ht="33" customHeight="1" x14ac:dyDescent="0.25"/>
    <row r="113" ht="41.25" customHeight="1" x14ac:dyDescent="0.25"/>
    <row r="114" ht="42" customHeight="1" x14ac:dyDescent="0.25"/>
    <row r="115" ht="39.75" customHeight="1" x14ac:dyDescent="0.25"/>
    <row r="116" ht="25.5" customHeight="1" x14ac:dyDescent="0.25"/>
    <row r="117" ht="52.5" customHeight="1" x14ac:dyDescent="0.25"/>
    <row r="118" ht="56.25" customHeight="1" x14ac:dyDescent="0.25"/>
    <row r="119" ht="56.25" customHeight="1" x14ac:dyDescent="0.25"/>
    <row r="120" ht="48" customHeight="1" x14ac:dyDescent="0.25"/>
    <row r="121" ht="18.75" customHeight="1" x14ac:dyDescent="0.25"/>
    <row r="122" ht="33" customHeight="1" x14ac:dyDescent="0.25"/>
    <row r="123" ht="41.25" customHeight="1" x14ac:dyDescent="0.25"/>
    <row r="124" ht="42" customHeight="1" x14ac:dyDescent="0.25"/>
    <row r="125" ht="39.75" customHeight="1" x14ac:dyDescent="0.25"/>
    <row r="126" ht="18.75" customHeight="1" x14ac:dyDescent="0.25"/>
    <row r="127" ht="33" customHeight="1" x14ac:dyDescent="0.25"/>
    <row r="128" ht="41.25" customHeight="1" x14ac:dyDescent="0.25"/>
    <row r="129" ht="42" customHeight="1" x14ac:dyDescent="0.25"/>
    <row r="130" ht="39.75" customHeight="1" x14ac:dyDescent="0.25"/>
    <row r="131" ht="18.75" customHeight="1" x14ac:dyDescent="0.25"/>
    <row r="132" ht="33" customHeight="1" x14ac:dyDescent="0.25"/>
    <row r="133" ht="41.25" customHeight="1" x14ac:dyDescent="0.25"/>
    <row r="134" ht="42" customHeight="1" x14ac:dyDescent="0.25"/>
    <row r="135" ht="39.75" customHeight="1" x14ac:dyDescent="0.25"/>
    <row r="136" ht="22.5" customHeight="1" x14ac:dyDescent="0.25"/>
    <row r="137" ht="51.75" customHeight="1" x14ac:dyDescent="0.25"/>
    <row r="138" ht="53.25" customHeight="1" x14ac:dyDescent="0.25"/>
    <row r="139" ht="57" customHeight="1" x14ac:dyDescent="0.25"/>
    <row r="140" ht="52.5" customHeight="1" x14ac:dyDescent="0.25"/>
    <row r="141" ht="18.75" customHeight="1" x14ac:dyDescent="0.25"/>
    <row r="142" ht="33" customHeight="1" x14ac:dyDescent="0.25"/>
    <row r="143" ht="41.25" customHeight="1" x14ac:dyDescent="0.25"/>
    <row r="144" ht="42" customHeight="1" x14ac:dyDescent="0.25"/>
    <row r="145" ht="39.75" customHeight="1" x14ac:dyDescent="0.25"/>
    <row r="146" ht="18.75" customHeight="1" x14ac:dyDescent="0.25"/>
    <row r="147" ht="33" customHeight="1" x14ac:dyDescent="0.25"/>
    <row r="148" ht="41.25" customHeight="1" x14ac:dyDescent="0.25"/>
    <row r="149" ht="42" customHeight="1" x14ac:dyDescent="0.25"/>
    <row r="150" ht="39.75" customHeight="1" x14ac:dyDescent="0.25"/>
    <row r="151" ht="18.75" customHeight="1" x14ac:dyDescent="0.25"/>
    <row r="152" ht="33" customHeight="1" x14ac:dyDescent="0.25"/>
    <row r="153" ht="41.25" customHeight="1" x14ac:dyDescent="0.25"/>
    <row r="154" ht="51.75" customHeight="1" x14ac:dyDescent="0.25"/>
    <row r="155" ht="39.75" customHeight="1" x14ac:dyDescent="0.25"/>
    <row r="156" ht="27.75" customHeight="1" x14ac:dyDescent="0.25"/>
    <row r="157" ht="48.75" customHeight="1" x14ac:dyDescent="0.25"/>
    <row r="158" ht="54" customHeight="1" x14ac:dyDescent="0.25"/>
    <row r="159" ht="52.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18.75" customHeight="1" x14ac:dyDescent="0.25"/>
    <row r="187" ht="38.25" customHeight="1" x14ac:dyDescent="0.25"/>
    <row r="188" ht="40.5" customHeight="1" x14ac:dyDescent="0.25"/>
    <row r="189" ht="53.25" customHeight="1" x14ac:dyDescent="0.25"/>
    <row r="190" ht="28.5" customHeight="1" x14ac:dyDescent="0.25"/>
    <row r="191" ht="18.75" customHeight="1" x14ac:dyDescent="0.25"/>
    <row r="192" ht="29.25" customHeight="1" x14ac:dyDescent="0.25"/>
    <row r="193" ht="42.75" customHeight="1" x14ac:dyDescent="0.25"/>
    <row r="194" ht="39" customHeight="1" x14ac:dyDescent="0.25"/>
    <row r="196" ht="25.5" customHeight="1" x14ac:dyDescent="0.25"/>
    <row r="197" ht="36" customHeight="1" x14ac:dyDescent="0.25"/>
    <row r="198" ht="48" customHeight="1" x14ac:dyDescent="0.25"/>
    <row r="199" ht="51.75" customHeight="1" x14ac:dyDescent="0.25"/>
    <row r="200" ht="35.25" customHeight="1" x14ac:dyDescent="0.25"/>
    <row r="201" ht="31.5" customHeight="1" x14ac:dyDescent="0.25"/>
    <row r="202" ht="45.75" customHeight="1" x14ac:dyDescent="0.25"/>
    <row r="203" ht="53.25" customHeight="1" x14ac:dyDescent="0.25"/>
    <row r="204" ht="50.25" customHeight="1" x14ac:dyDescent="0.25"/>
    <row r="205" ht="50.25" customHeight="1" x14ac:dyDescent="0.25"/>
    <row r="206" ht="19.5" customHeight="1" x14ac:dyDescent="0.25"/>
    <row r="207" ht="35.25" customHeight="1" x14ac:dyDescent="0.25"/>
    <row r="208" ht="44.25" customHeight="1" x14ac:dyDescent="0.25"/>
    <row r="209" ht="48" customHeight="1" x14ac:dyDescent="0.25"/>
    <row r="210" ht="30.75" customHeight="1" x14ac:dyDescent="0.25"/>
    <row r="211" ht="30.75" customHeight="1" x14ac:dyDescent="0.25"/>
    <row r="212" ht="30.75" customHeight="1" x14ac:dyDescent="0.25"/>
    <row r="216" ht="15.75" customHeight="1" x14ac:dyDescent="0.25"/>
    <row r="218" ht="46.5" customHeight="1" x14ac:dyDescent="0.25"/>
    <row r="219" ht="45" customHeight="1" x14ac:dyDescent="0.25"/>
    <row r="220" ht="27" customHeight="1" x14ac:dyDescent="0.25"/>
    <row r="221" ht="15.75" customHeight="1" x14ac:dyDescent="0.25"/>
    <row r="222" ht="38.25" customHeight="1" x14ac:dyDescent="0.25"/>
    <row r="223" ht="49.5" customHeight="1" x14ac:dyDescent="0.25"/>
    <row r="224" ht="47.25" customHeight="1" x14ac:dyDescent="0.25"/>
    <row r="225" ht="34.5" customHeight="1" x14ac:dyDescent="0.25"/>
  </sheetData>
  <mergeCells count="189">
    <mergeCell ref="O74:O75"/>
    <mergeCell ref="F75:J75"/>
    <mergeCell ref="B72:B73"/>
    <mergeCell ref="C72:C73"/>
    <mergeCell ref="F72:J72"/>
    <mergeCell ref="F73:J73"/>
    <mergeCell ref="A74:A75"/>
    <mergeCell ref="B74:B75"/>
    <mergeCell ref="C74:C75"/>
    <mergeCell ref="F74:J74"/>
    <mergeCell ref="O67:O68"/>
    <mergeCell ref="F68:J68"/>
    <mergeCell ref="A69:O69"/>
    <mergeCell ref="A70:A71"/>
    <mergeCell ref="B70:B71"/>
    <mergeCell ref="C70:C71"/>
    <mergeCell ref="F70:J70"/>
    <mergeCell ref="O70:O73"/>
    <mergeCell ref="F71:J71"/>
    <mergeCell ref="A72:A73"/>
    <mergeCell ref="K64:K65"/>
    <mergeCell ref="L64:L65"/>
    <mergeCell ref="M64:M65"/>
    <mergeCell ref="N64:N65"/>
    <mergeCell ref="A67:A68"/>
    <mergeCell ref="B67:B68"/>
    <mergeCell ref="C67:C68"/>
    <mergeCell ref="F67:J67"/>
    <mergeCell ref="F62:J62"/>
    <mergeCell ref="F63:J63"/>
    <mergeCell ref="B64:B66"/>
    <mergeCell ref="C64:C66"/>
    <mergeCell ref="D64:D66"/>
    <mergeCell ref="E64:E65"/>
    <mergeCell ref="F64:F65"/>
    <mergeCell ref="G64:J64"/>
    <mergeCell ref="A59:O59"/>
    <mergeCell ref="A60:A61"/>
    <mergeCell ref="B60:B61"/>
    <mergeCell ref="C60:C61"/>
    <mergeCell ref="F60:J60"/>
    <mergeCell ref="O60:O66"/>
    <mergeCell ref="F61:J61"/>
    <mergeCell ref="A62:A66"/>
    <mergeCell ref="B62:B63"/>
    <mergeCell ref="C62:C63"/>
    <mergeCell ref="N53:N54"/>
    <mergeCell ref="A56:A58"/>
    <mergeCell ref="B56:B58"/>
    <mergeCell ref="C56:C58"/>
    <mergeCell ref="F56:J56"/>
    <mergeCell ref="O56:O58"/>
    <mergeCell ref="F57:J57"/>
    <mergeCell ref="F58:J58"/>
    <mergeCell ref="E53:E54"/>
    <mergeCell ref="F53:F54"/>
    <mergeCell ref="G53:J53"/>
    <mergeCell ref="K53:K54"/>
    <mergeCell ref="L53:L54"/>
    <mergeCell ref="M53:M54"/>
    <mergeCell ref="M48:M49"/>
    <mergeCell ref="N48:N49"/>
    <mergeCell ref="A51:A55"/>
    <mergeCell ref="B51:B52"/>
    <mergeCell ref="C51:C52"/>
    <mergeCell ref="F51:J51"/>
    <mergeCell ref="F52:J52"/>
    <mergeCell ref="B53:B55"/>
    <mergeCell ref="C53:C55"/>
    <mergeCell ref="D53:D55"/>
    <mergeCell ref="D48:D50"/>
    <mergeCell ref="E48:E49"/>
    <mergeCell ref="F48:F49"/>
    <mergeCell ref="G48:J48"/>
    <mergeCell ref="K48:K49"/>
    <mergeCell ref="L48:L49"/>
    <mergeCell ref="L43:L44"/>
    <mergeCell ref="M43:M44"/>
    <mergeCell ref="N43:N44"/>
    <mergeCell ref="A46:A50"/>
    <mergeCell ref="B46:B47"/>
    <mergeCell ref="C46:C47"/>
    <mergeCell ref="F46:J46"/>
    <mergeCell ref="F47:J47"/>
    <mergeCell ref="B48:B50"/>
    <mergeCell ref="C48:C50"/>
    <mergeCell ref="C43:C45"/>
    <mergeCell ref="D43:D45"/>
    <mergeCell ref="E43:E44"/>
    <mergeCell ref="F43:F44"/>
    <mergeCell ref="G43:J43"/>
    <mergeCell ref="K43:K44"/>
    <mergeCell ref="O37:O55"/>
    <mergeCell ref="F38:J38"/>
    <mergeCell ref="F39:J39"/>
    <mergeCell ref="A40:A45"/>
    <mergeCell ref="B40:B42"/>
    <mergeCell ref="C40:C42"/>
    <mergeCell ref="F40:J40"/>
    <mergeCell ref="F41:J41"/>
    <mergeCell ref="F42:J42"/>
    <mergeCell ref="B43:B45"/>
    <mergeCell ref="K34:K35"/>
    <mergeCell ref="L34:L35"/>
    <mergeCell ref="M34:M35"/>
    <mergeCell ref="N34:N35"/>
    <mergeCell ref="A37:A39"/>
    <mergeCell ref="B37:B39"/>
    <mergeCell ref="C37:C39"/>
    <mergeCell ref="F37:J37"/>
    <mergeCell ref="C31:C33"/>
    <mergeCell ref="F31:J31"/>
    <mergeCell ref="F32:J32"/>
    <mergeCell ref="F33:J33"/>
    <mergeCell ref="B34:B36"/>
    <mergeCell ref="C34:C36"/>
    <mergeCell ref="D34:D36"/>
    <mergeCell ref="E34:E35"/>
    <mergeCell ref="F34:F35"/>
    <mergeCell ref="G34:J34"/>
    <mergeCell ref="A27:O27"/>
    <mergeCell ref="A28:A30"/>
    <mergeCell ref="B28:B30"/>
    <mergeCell ref="C28:C30"/>
    <mergeCell ref="F28:J28"/>
    <mergeCell ref="O28:O36"/>
    <mergeCell ref="F29:J29"/>
    <mergeCell ref="F30:J30"/>
    <mergeCell ref="A31:A36"/>
    <mergeCell ref="B31:B33"/>
    <mergeCell ref="A24:A26"/>
    <mergeCell ref="B24:B26"/>
    <mergeCell ref="C24:C26"/>
    <mergeCell ref="F24:J24"/>
    <mergeCell ref="O24:O26"/>
    <mergeCell ref="F25:J25"/>
    <mergeCell ref="F26:J26"/>
    <mergeCell ref="F21:F22"/>
    <mergeCell ref="G21:J21"/>
    <mergeCell ref="K21:K22"/>
    <mergeCell ref="L21:L22"/>
    <mergeCell ref="M21:M22"/>
    <mergeCell ref="N21:N22"/>
    <mergeCell ref="A18:A23"/>
    <mergeCell ref="B18:B20"/>
    <mergeCell ref="C18:C20"/>
    <mergeCell ref="F18:J18"/>
    <mergeCell ref="F19:J19"/>
    <mergeCell ref="F20:J20"/>
    <mergeCell ref="B21:B23"/>
    <mergeCell ref="C21:C23"/>
    <mergeCell ref="D21:D23"/>
    <mergeCell ref="E21:E22"/>
    <mergeCell ref="F15:F16"/>
    <mergeCell ref="G15:J15"/>
    <mergeCell ref="K15:K16"/>
    <mergeCell ref="L15:L16"/>
    <mergeCell ref="M15:M16"/>
    <mergeCell ref="N15:N16"/>
    <mergeCell ref="F12:J12"/>
    <mergeCell ref="A13:A17"/>
    <mergeCell ref="B13:B14"/>
    <mergeCell ref="C13:C14"/>
    <mergeCell ref="F13:J13"/>
    <mergeCell ref="F14:J14"/>
    <mergeCell ref="B15:B17"/>
    <mergeCell ref="C15:C17"/>
    <mergeCell ref="D15:D17"/>
    <mergeCell ref="E15:E16"/>
    <mergeCell ref="O6:O7"/>
    <mergeCell ref="F7:J7"/>
    <mergeCell ref="F8:J8"/>
    <mergeCell ref="A9:O9"/>
    <mergeCell ref="A10:A12"/>
    <mergeCell ref="B10:B12"/>
    <mergeCell ref="C10:C12"/>
    <mergeCell ref="F10:J10"/>
    <mergeCell ref="O10:O23"/>
    <mergeCell ref="F11:J11"/>
    <mergeCell ref="K2:O2"/>
    <mergeCell ref="K3:O3"/>
    <mergeCell ref="K4:O4"/>
    <mergeCell ref="A5:O5"/>
    <mergeCell ref="A6:A7"/>
    <mergeCell ref="B6:B7"/>
    <mergeCell ref="C6:C7"/>
    <mergeCell ref="D6:D7"/>
    <mergeCell ref="E6:E7"/>
    <mergeCell ref="F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Снегирева Е.В.</dc:creator>
  <cp:lastModifiedBy>Снегирева Е.В.</cp:lastModifiedBy>
  <dcterms:created xsi:type="dcterms:W3CDTF">2026-07-07T12:40:00Z</dcterms:created>
  <dcterms:modified xsi:type="dcterms:W3CDTF">2026-07-07T12:40:23Z</dcterms:modified>
</cp:coreProperties>
</file>