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28" i="1" l="1"/>
  <c r="K627" i="1"/>
  <c r="F626" i="1"/>
  <c r="E624" i="1"/>
  <c r="E621" i="1"/>
  <c r="L620" i="1"/>
  <c r="K620" i="1"/>
  <c r="F620" i="1"/>
  <c r="E619" i="1"/>
  <c r="E618" i="1"/>
  <c r="N617" i="1"/>
  <c r="M617" i="1"/>
  <c r="L617" i="1"/>
  <c r="F617" i="1"/>
  <c r="E616" i="1"/>
  <c r="E615" i="1"/>
  <c r="E614" i="1"/>
  <c r="E613" i="1"/>
  <c r="N612" i="1"/>
  <c r="M612" i="1"/>
  <c r="L612" i="1"/>
  <c r="K612" i="1"/>
  <c r="N611" i="1"/>
  <c r="N629" i="1" s="1"/>
  <c r="M611" i="1"/>
  <c r="M629" i="1" s="1"/>
  <c r="M625" i="1" s="1"/>
  <c r="L611" i="1"/>
  <c r="L629" i="1" s="1"/>
  <c r="K611" i="1"/>
  <c r="K629" i="1" s="1"/>
  <c r="F611" i="1"/>
  <c r="N610" i="1"/>
  <c r="M610" i="1"/>
  <c r="M628" i="1" s="1"/>
  <c r="L610" i="1"/>
  <c r="L628" i="1" s="1"/>
  <c r="N609" i="1"/>
  <c r="M609" i="1"/>
  <c r="M627" i="1" s="1"/>
  <c r="L609" i="1"/>
  <c r="L627" i="1" s="1"/>
  <c r="K609" i="1"/>
  <c r="F609" i="1"/>
  <c r="N608" i="1"/>
  <c r="N626" i="1" s="1"/>
  <c r="M608" i="1"/>
  <c r="M626" i="1" s="1"/>
  <c r="L608" i="1"/>
  <c r="K608" i="1"/>
  <c r="K626" i="1" s="1"/>
  <c r="F608" i="1"/>
  <c r="M607" i="1"/>
  <c r="N598" i="1"/>
  <c r="E594" i="1"/>
  <c r="E590" i="1" s="1"/>
  <c r="M593" i="1"/>
  <c r="E593" i="1" s="1"/>
  <c r="E592" i="1"/>
  <c r="E591" i="1"/>
  <c r="N590" i="1"/>
  <c r="E589" i="1"/>
  <c r="E588" i="1"/>
  <c r="E587" i="1"/>
  <c r="E586" i="1"/>
  <c r="N585" i="1"/>
  <c r="M585" i="1"/>
  <c r="N584" i="1"/>
  <c r="M584" i="1"/>
  <c r="N583" i="1"/>
  <c r="M583" i="1"/>
  <c r="N582" i="1"/>
  <c r="N597" i="1" s="1"/>
  <c r="M582" i="1"/>
  <c r="M597" i="1" s="1"/>
  <c r="N581" i="1"/>
  <c r="N596" i="1" s="1"/>
  <c r="M581" i="1"/>
  <c r="E564" i="1"/>
  <c r="E563" i="1"/>
  <c r="E562" i="1"/>
  <c r="E561" i="1"/>
  <c r="N560" i="1"/>
  <c r="M560" i="1"/>
  <c r="L560" i="1"/>
  <c r="K560" i="1"/>
  <c r="F560" i="1"/>
  <c r="N559" i="1"/>
  <c r="M559" i="1"/>
  <c r="M555" i="1" s="1"/>
  <c r="L559" i="1"/>
  <c r="K559" i="1"/>
  <c r="F559" i="1"/>
  <c r="N558" i="1"/>
  <c r="N555" i="1" s="1"/>
  <c r="M558" i="1"/>
  <c r="L558" i="1"/>
  <c r="K558" i="1"/>
  <c r="F558" i="1"/>
  <c r="E558" i="1" s="1"/>
  <c r="N557" i="1"/>
  <c r="M557" i="1"/>
  <c r="L557" i="1"/>
  <c r="K557" i="1"/>
  <c r="F557" i="1"/>
  <c r="N556" i="1"/>
  <c r="M556" i="1"/>
  <c r="L556" i="1"/>
  <c r="L555" i="1" s="1"/>
  <c r="K556" i="1"/>
  <c r="F556" i="1"/>
  <c r="E554" i="1"/>
  <c r="E551" i="1"/>
  <c r="E550" i="1"/>
  <c r="E549" i="1"/>
  <c r="E548" i="1"/>
  <c r="E547" i="1" s="1"/>
  <c r="N547" i="1"/>
  <c r="M547" i="1"/>
  <c r="L547" i="1"/>
  <c r="K547" i="1"/>
  <c r="F547" i="1"/>
  <c r="E544" i="1"/>
  <c r="E543" i="1"/>
  <c r="E542" i="1"/>
  <c r="E541" i="1"/>
  <c r="N540" i="1"/>
  <c r="M540" i="1"/>
  <c r="L540" i="1"/>
  <c r="K540" i="1"/>
  <c r="F540" i="1"/>
  <c r="E536" i="1"/>
  <c r="E535" i="1"/>
  <c r="E534" i="1"/>
  <c r="F533" i="1"/>
  <c r="N532" i="1"/>
  <c r="M532" i="1"/>
  <c r="L532" i="1"/>
  <c r="K532" i="1"/>
  <c r="E531" i="1"/>
  <c r="E530" i="1"/>
  <c r="E529" i="1"/>
  <c r="E528" i="1"/>
  <c r="N527" i="1"/>
  <c r="M527" i="1"/>
  <c r="L527" i="1"/>
  <c r="K527" i="1"/>
  <c r="F527" i="1"/>
  <c r="E526" i="1"/>
  <c r="E525" i="1"/>
  <c r="E524" i="1"/>
  <c r="E523" i="1"/>
  <c r="N522" i="1"/>
  <c r="M522" i="1"/>
  <c r="L522" i="1"/>
  <c r="K522" i="1"/>
  <c r="F522" i="1"/>
  <c r="L518" i="1"/>
  <c r="L514" i="1" s="1"/>
  <c r="K518" i="1"/>
  <c r="E518" i="1" s="1"/>
  <c r="L517" i="1"/>
  <c r="K517" i="1"/>
  <c r="E517" i="1" s="1"/>
  <c r="L516" i="1"/>
  <c r="K516" i="1"/>
  <c r="E516" i="1" s="1"/>
  <c r="L515" i="1"/>
  <c r="K515" i="1"/>
  <c r="N514" i="1"/>
  <c r="M514" i="1"/>
  <c r="F514" i="1"/>
  <c r="N513" i="1"/>
  <c r="M513" i="1"/>
  <c r="L513" i="1"/>
  <c r="K513" i="1"/>
  <c r="F513" i="1"/>
  <c r="N512" i="1"/>
  <c r="M512" i="1"/>
  <c r="L512" i="1"/>
  <c r="K512" i="1"/>
  <c r="F512" i="1"/>
  <c r="N511" i="1"/>
  <c r="M511" i="1"/>
  <c r="M509" i="1" s="1"/>
  <c r="L511" i="1"/>
  <c r="K511" i="1"/>
  <c r="F511" i="1"/>
  <c r="N510" i="1"/>
  <c r="M510" i="1"/>
  <c r="L510" i="1"/>
  <c r="K510" i="1"/>
  <c r="F510" i="1"/>
  <c r="E505" i="1"/>
  <c r="E504" i="1"/>
  <c r="E503" i="1"/>
  <c r="E502" i="1"/>
  <c r="N501" i="1"/>
  <c r="M501" i="1"/>
  <c r="L501" i="1"/>
  <c r="K501" i="1"/>
  <c r="F501" i="1"/>
  <c r="E497" i="1"/>
  <c r="E496" i="1"/>
  <c r="E495" i="1"/>
  <c r="E494" i="1"/>
  <c r="N493" i="1"/>
  <c r="M493" i="1"/>
  <c r="L493" i="1"/>
  <c r="K493" i="1"/>
  <c r="F493" i="1"/>
  <c r="N492" i="1"/>
  <c r="M492" i="1"/>
  <c r="L492" i="1"/>
  <c r="K492" i="1"/>
  <c r="F492" i="1"/>
  <c r="E492" i="1" s="1"/>
  <c r="N491" i="1"/>
  <c r="M491" i="1"/>
  <c r="L491" i="1"/>
  <c r="K491" i="1"/>
  <c r="K488" i="1" s="1"/>
  <c r="F491" i="1"/>
  <c r="N490" i="1"/>
  <c r="M490" i="1"/>
  <c r="L490" i="1"/>
  <c r="K490" i="1"/>
  <c r="F490" i="1"/>
  <c r="N489" i="1"/>
  <c r="M489" i="1"/>
  <c r="M488" i="1" s="1"/>
  <c r="L489" i="1"/>
  <c r="K489" i="1"/>
  <c r="F489" i="1"/>
  <c r="L488" i="1"/>
  <c r="E484" i="1"/>
  <c r="E483" i="1"/>
  <c r="E482" i="1"/>
  <c r="E481" i="1"/>
  <c r="E480" i="1" s="1"/>
  <c r="N480" i="1"/>
  <c r="M480" i="1"/>
  <c r="L480" i="1"/>
  <c r="K480" i="1"/>
  <c r="E479" i="1"/>
  <c r="E478" i="1"/>
  <c r="E477" i="1"/>
  <c r="E476" i="1"/>
  <c r="N475" i="1"/>
  <c r="M475" i="1"/>
  <c r="L475" i="1"/>
  <c r="K475" i="1"/>
  <c r="N471" i="1"/>
  <c r="M471" i="1"/>
  <c r="L471" i="1"/>
  <c r="K471" i="1"/>
  <c r="N470" i="1"/>
  <c r="M470" i="1"/>
  <c r="M442" i="1" s="1"/>
  <c r="L470" i="1"/>
  <c r="L442" i="1" s="1"/>
  <c r="K470" i="1"/>
  <c r="N469" i="1"/>
  <c r="M469" i="1"/>
  <c r="M441" i="1" s="1"/>
  <c r="L469" i="1"/>
  <c r="L441" i="1" s="1"/>
  <c r="K469" i="1"/>
  <c r="N468" i="1"/>
  <c r="M468" i="1"/>
  <c r="L468" i="1"/>
  <c r="K468" i="1"/>
  <c r="K440" i="1" s="1"/>
  <c r="L467" i="1"/>
  <c r="K467" i="1"/>
  <c r="F467" i="1"/>
  <c r="E466" i="1"/>
  <c r="L465" i="1"/>
  <c r="E465" i="1" s="1"/>
  <c r="K465" i="1"/>
  <c r="F465" i="1"/>
  <c r="E464" i="1"/>
  <c r="L463" i="1"/>
  <c r="K463" i="1"/>
  <c r="E463" i="1" s="1"/>
  <c r="N462" i="1"/>
  <c r="M462" i="1"/>
  <c r="K462" i="1"/>
  <c r="F462" i="1"/>
  <c r="E461" i="1"/>
  <c r="L460" i="1"/>
  <c r="L457" i="1" s="1"/>
  <c r="K460" i="1"/>
  <c r="E459" i="1"/>
  <c r="L458" i="1"/>
  <c r="K458" i="1"/>
  <c r="N457" i="1"/>
  <c r="M457" i="1"/>
  <c r="F457" i="1"/>
  <c r="E456" i="1"/>
  <c r="L455" i="1"/>
  <c r="K455" i="1"/>
  <c r="E455" i="1"/>
  <c r="E454" i="1"/>
  <c r="L453" i="1"/>
  <c r="L452" i="1" s="1"/>
  <c r="K453" i="1"/>
  <c r="E453" i="1"/>
  <c r="N452" i="1"/>
  <c r="M452" i="1"/>
  <c r="K452" i="1"/>
  <c r="F452" i="1"/>
  <c r="F448" i="1"/>
  <c r="E448" i="1"/>
  <c r="L447" i="1"/>
  <c r="K447" i="1"/>
  <c r="F447" i="1"/>
  <c r="E447" i="1" s="1"/>
  <c r="F446" i="1"/>
  <c r="E446" i="1" s="1"/>
  <c r="F445" i="1"/>
  <c r="N444" i="1"/>
  <c r="M444" i="1"/>
  <c r="N443" i="1"/>
  <c r="M443" i="1"/>
  <c r="F443" i="1"/>
  <c r="N442" i="1"/>
  <c r="K442" i="1"/>
  <c r="F442" i="1"/>
  <c r="N441" i="1"/>
  <c r="K441" i="1"/>
  <c r="F441" i="1"/>
  <c r="L440" i="1"/>
  <c r="E438" i="1"/>
  <c r="E437" i="1"/>
  <c r="E436" i="1"/>
  <c r="E435" i="1"/>
  <c r="N434" i="1"/>
  <c r="M434" i="1"/>
  <c r="L434" i="1"/>
  <c r="K434" i="1"/>
  <c r="F434" i="1"/>
  <c r="E434" i="1"/>
  <c r="E431" i="1"/>
  <c r="E430" i="1"/>
  <c r="E429" i="1"/>
  <c r="E428" i="1"/>
  <c r="E427" i="1" s="1"/>
  <c r="N427" i="1"/>
  <c r="M427" i="1"/>
  <c r="L427" i="1"/>
  <c r="K427" i="1"/>
  <c r="F427" i="1"/>
  <c r="N426" i="1"/>
  <c r="M426" i="1"/>
  <c r="L426" i="1"/>
  <c r="K426" i="1"/>
  <c r="E426" i="1" s="1"/>
  <c r="F426" i="1"/>
  <c r="N425" i="1"/>
  <c r="M425" i="1"/>
  <c r="L425" i="1"/>
  <c r="K425" i="1"/>
  <c r="F425" i="1"/>
  <c r="E425" i="1" s="1"/>
  <c r="N424" i="1"/>
  <c r="M424" i="1"/>
  <c r="L424" i="1"/>
  <c r="K424" i="1"/>
  <c r="F424" i="1"/>
  <c r="E424" i="1" s="1"/>
  <c r="N423" i="1"/>
  <c r="M423" i="1"/>
  <c r="M422" i="1" s="1"/>
  <c r="L423" i="1"/>
  <c r="K423" i="1"/>
  <c r="F423" i="1"/>
  <c r="E421" i="1"/>
  <c r="K420" i="1"/>
  <c r="E420" i="1" s="1"/>
  <c r="E419" i="1"/>
  <c r="E418" i="1"/>
  <c r="N417" i="1"/>
  <c r="M417" i="1"/>
  <c r="L417" i="1"/>
  <c r="K417" i="1"/>
  <c r="F417" i="1"/>
  <c r="E416" i="1"/>
  <c r="E415" i="1"/>
  <c r="E414" i="1"/>
  <c r="E413" i="1"/>
  <c r="N412" i="1"/>
  <c r="M412" i="1"/>
  <c r="L412" i="1"/>
  <c r="K412" i="1"/>
  <c r="E411" i="1"/>
  <c r="E410" i="1"/>
  <c r="E409" i="1"/>
  <c r="E408" i="1"/>
  <c r="N407" i="1"/>
  <c r="M407" i="1"/>
  <c r="L407" i="1"/>
  <c r="K407" i="1"/>
  <c r="E406" i="1"/>
  <c r="N405" i="1"/>
  <c r="M405" i="1"/>
  <c r="K405" i="1"/>
  <c r="K402" i="1" s="1"/>
  <c r="E404" i="1"/>
  <c r="E403" i="1"/>
  <c r="L402" i="1"/>
  <c r="F402" i="1"/>
  <c r="E401" i="1"/>
  <c r="E400" i="1"/>
  <c r="E399" i="1"/>
  <c r="E398" i="1"/>
  <c r="N397" i="1"/>
  <c r="M397" i="1"/>
  <c r="L397" i="1"/>
  <c r="K397" i="1"/>
  <c r="E396" i="1"/>
  <c r="E395" i="1"/>
  <c r="E394" i="1"/>
  <c r="E393" i="1"/>
  <c r="N392" i="1"/>
  <c r="M392" i="1"/>
  <c r="L392" i="1"/>
  <c r="K392" i="1"/>
  <c r="E392" i="1"/>
  <c r="E391" i="1"/>
  <c r="E390" i="1"/>
  <c r="E389" i="1"/>
  <c r="E388" i="1"/>
  <c r="E387" i="1" s="1"/>
  <c r="N387" i="1"/>
  <c r="M387" i="1"/>
  <c r="L387" i="1"/>
  <c r="K387" i="1"/>
  <c r="E386" i="1"/>
  <c r="L385" i="1"/>
  <c r="K385" i="1"/>
  <c r="K377" i="1" s="1"/>
  <c r="K372" i="1" s="1"/>
  <c r="K571" i="1" s="1"/>
  <c r="F385" i="1"/>
  <c r="E384" i="1"/>
  <c r="E383" i="1"/>
  <c r="N382" i="1"/>
  <c r="M382" i="1"/>
  <c r="L382" i="1"/>
  <c r="N378" i="1"/>
  <c r="M378" i="1"/>
  <c r="M373" i="1" s="1"/>
  <c r="L378" i="1"/>
  <c r="L373" i="1" s="1"/>
  <c r="L572" i="1" s="1"/>
  <c r="K378" i="1"/>
  <c r="F378" i="1"/>
  <c r="E378" i="1"/>
  <c r="L377" i="1"/>
  <c r="N376" i="1"/>
  <c r="N371" i="1" s="1"/>
  <c r="N570" i="1" s="1"/>
  <c r="M376" i="1"/>
  <c r="L376" i="1"/>
  <c r="L371" i="1" s="1"/>
  <c r="L570" i="1" s="1"/>
  <c r="K376" i="1"/>
  <c r="F376" i="1"/>
  <c r="N375" i="1"/>
  <c r="M375" i="1"/>
  <c r="L375" i="1"/>
  <c r="K375" i="1"/>
  <c r="F375" i="1"/>
  <c r="N373" i="1"/>
  <c r="N572" i="1" s="1"/>
  <c r="K373" i="1"/>
  <c r="F373" i="1"/>
  <c r="F572" i="1" s="1"/>
  <c r="L372" i="1"/>
  <c r="L571" i="1" s="1"/>
  <c r="K371" i="1"/>
  <c r="M370" i="1"/>
  <c r="M569" i="1" s="1"/>
  <c r="M358" i="1"/>
  <c r="E353" i="1"/>
  <c r="N352" i="1"/>
  <c r="E352" i="1" s="1"/>
  <c r="E351" i="1"/>
  <c r="N350" i="1"/>
  <c r="M349" i="1"/>
  <c r="N348" i="1"/>
  <c r="E348" i="1" s="1"/>
  <c r="M348" i="1"/>
  <c r="N347" i="1"/>
  <c r="M347" i="1"/>
  <c r="N346" i="1"/>
  <c r="M346" i="1"/>
  <c r="M345" i="1"/>
  <c r="E343" i="1"/>
  <c r="E342" i="1"/>
  <c r="E341" i="1"/>
  <c r="E340" i="1"/>
  <c r="E339" i="1" s="1"/>
  <c r="N339" i="1"/>
  <c r="M339" i="1"/>
  <c r="N338" i="1"/>
  <c r="M338" i="1"/>
  <c r="M333" i="1" s="1"/>
  <c r="K338" i="1"/>
  <c r="K333" i="1" s="1"/>
  <c r="F338" i="1"/>
  <c r="N337" i="1"/>
  <c r="N332" i="1" s="1"/>
  <c r="M337" i="1"/>
  <c r="M332" i="1" s="1"/>
  <c r="F337" i="1"/>
  <c r="N336" i="1"/>
  <c r="M336" i="1"/>
  <c r="K336" i="1"/>
  <c r="K331" i="1" s="1"/>
  <c r="F336" i="1"/>
  <c r="E336" i="1" s="1"/>
  <c r="N335" i="1"/>
  <c r="M335" i="1"/>
  <c r="M330" i="1" s="1"/>
  <c r="F335" i="1"/>
  <c r="E335" i="1" s="1"/>
  <c r="L334" i="1"/>
  <c r="F334" i="1"/>
  <c r="N333" i="1"/>
  <c r="L333" i="1"/>
  <c r="L361" i="1" s="1"/>
  <c r="F333" i="1"/>
  <c r="L332" i="1"/>
  <c r="L360" i="1" s="1"/>
  <c r="K332" i="1"/>
  <c r="F332" i="1"/>
  <c r="M331" i="1"/>
  <c r="L331" i="1"/>
  <c r="L359" i="1" s="1"/>
  <c r="F331" i="1"/>
  <c r="N330" i="1"/>
  <c r="L330" i="1"/>
  <c r="L358" i="1" s="1"/>
  <c r="K330" i="1"/>
  <c r="F330" i="1"/>
  <c r="F325" i="1" s="1"/>
  <c r="E323" i="1"/>
  <c r="F322" i="1"/>
  <c r="N321" i="1"/>
  <c r="M321" i="1"/>
  <c r="L321" i="1"/>
  <c r="K321" i="1"/>
  <c r="N320" i="1"/>
  <c r="M320" i="1"/>
  <c r="K320" i="1"/>
  <c r="K316" i="1" s="1"/>
  <c r="N319" i="1"/>
  <c r="N360" i="1" s="1"/>
  <c r="M319" i="1"/>
  <c r="K319" i="1"/>
  <c r="N318" i="1"/>
  <c r="M318" i="1"/>
  <c r="K318" i="1"/>
  <c r="F318" i="1"/>
  <c r="N317" i="1"/>
  <c r="M317" i="1"/>
  <c r="K317" i="1"/>
  <c r="L316" i="1"/>
  <c r="E299" i="1"/>
  <c r="E298" i="1"/>
  <c r="E297" i="1"/>
  <c r="E296" i="1"/>
  <c r="N295" i="1"/>
  <c r="M295" i="1"/>
  <c r="K295" i="1"/>
  <c r="F295" i="1"/>
  <c r="N294" i="1"/>
  <c r="M294" i="1"/>
  <c r="K294" i="1"/>
  <c r="F294" i="1"/>
  <c r="N293" i="1"/>
  <c r="M293" i="1"/>
  <c r="K293" i="1"/>
  <c r="E293" i="1" s="1"/>
  <c r="F293" i="1"/>
  <c r="N292" i="1"/>
  <c r="M292" i="1"/>
  <c r="K292" i="1"/>
  <c r="F292" i="1"/>
  <c r="N291" i="1"/>
  <c r="M291" i="1"/>
  <c r="K291" i="1"/>
  <c r="F291" i="1"/>
  <c r="M290" i="1"/>
  <c r="E286" i="1"/>
  <c r="E285" i="1"/>
  <c r="E284" i="1"/>
  <c r="E283" i="1"/>
  <c r="E282" i="1" s="1"/>
  <c r="N282" i="1"/>
  <c r="M282" i="1"/>
  <c r="K282" i="1"/>
  <c r="F282" i="1"/>
  <c r="N281" i="1"/>
  <c r="M281" i="1"/>
  <c r="K281" i="1"/>
  <c r="F281" i="1"/>
  <c r="N280" i="1"/>
  <c r="M280" i="1"/>
  <c r="K280" i="1"/>
  <c r="F280" i="1"/>
  <c r="N279" i="1"/>
  <c r="M279" i="1"/>
  <c r="K279" i="1"/>
  <c r="F279" i="1"/>
  <c r="N278" i="1"/>
  <c r="N277" i="1" s="1"/>
  <c r="M278" i="1"/>
  <c r="M277" i="1" s="1"/>
  <c r="K278" i="1"/>
  <c r="F278" i="1"/>
  <c r="E278" i="1" s="1"/>
  <c r="E276" i="1"/>
  <c r="E275" i="1"/>
  <c r="E274" i="1"/>
  <c r="E273" i="1"/>
  <c r="N272" i="1"/>
  <c r="M272" i="1"/>
  <c r="K272" i="1"/>
  <c r="F272" i="1"/>
  <c r="E271" i="1"/>
  <c r="E270" i="1"/>
  <c r="E269" i="1"/>
  <c r="E268" i="1"/>
  <c r="N267" i="1"/>
  <c r="M267" i="1"/>
  <c r="K267" i="1"/>
  <c r="F267" i="1"/>
  <c r="E263" i="1"/>
  <c r="K262" i="1"/>
  <c r="F262" i="1"/>
  <c r="E261" i="1"/>
  <c r="E260" i="1"/>
  <c r="N259" i="1"/>
  <c r="M259" i="1"/>
  <c r="L259" i="1"/>
  <c r="F259" i="1"/>
  <c r="N258" i="1"/>
  <c r="M258" i="1"/>
  <c r="L258" i="1"/>
  <c r="K258" i="1"/>
  <c r="F258" i="1"/>
  <c r="N257" i="1"/>
  <c r="M257" i="1"/>
  <c r="L257" i="1"/>
  <c r="F257" i="1"/>
  <c r="N256" i="1"/>
  <c r="M256" i="1"/>
  <c r="L256" i="1"/>
  <c r="K256" i="1"/>
  <c r="F256" i="1"/>
  <c r="N255" i="1"/>
  <c r="N254" i="1" s="1"/>
  <c r="M255" i="1"/>
  <c r="L255" i="1"/>
  <c r="K255" i="1"/>
  <c r="F255" i="1"/>
  <c r="E250" i="1"/>
  <c r="E249" i="1"/>
  <c r="E248" i="1"/>
  <c r="E247" i="1"/>
  <c r="N246" i="1"/>
  <c r="M246" i="1"/>
  <c r="L246" i="1"/>
  <c r="K246" i="1"/>
  <c r="F246" i="1"/>
  <c r="E245" i="1"/>
  <c r="E241" i="1" s="1"/>
  <c r="E244" i="1"/>
  <c r="E243" i="1"/>
  <c r="E242" i="1"/>
  <c r="N241" i="1"/>
  <c r="M241" i="1"/>
  <c r="L241" i="1"/>
  <c r="K241" i="1"/>
  <c r="F241" i="1"/>
  <c r="L237" i="1"/>
  <c r="K237" i="1"/>
  <c r="E237" i="1"/>
  <c r="N236" i="1"/>
  <c r="M236" i="1"/>
  <c r="L236" i="1"/>
  <c r="K236" i="1"/>
  <c r="F236" i="1"/>
  <c r="N235" i="1"/>
  <c r="N227" i="1" s="1"/>
  <c r="M235" i="1"/>
  <c r="M227" i="1" s="1"/>
  <c r="L235" i="1"/>
  <c r="K235" i="1"/>
  <c r="N234" i="1"/>
  <c r="N226" i="1" s="1"/>
  <c r="M234" i="1"/>
  <c r="M233" i="1" s="1"/>
  <c r="L234" i="1"/>
  <c r="K234" i="1"/>
  <c r="F232" i="1"/>
  <c r="L229" i="1"/>
  <c r="K229" i="1"/>
  <c r="E229" i="1" s="1"/>
  <c r="M228" i="1"/>
  <c r="L227" i="1"/>
  <c r="L226" i="1"/>
  <c r="F225" i="1"/>
  <c r="N224" i="1"/>
  <c r="M224" i="1"/>
  <c r="L224" i="1"/>
  <c r="K224" i="1"/>
  <c r="F224" i="1"/>
  <c r="M223" i="1"/>
  <c r="L223" i="1"/>
  <c r="L220" i="1" s="1"/>
  <c r="K223" i="1"/>
  <c r="N222" i="1"/>
  <c r="M222" i="1"/>
  <c r="L222" i="1"/>
  <c r="F222" i="1"/>
  <c r="N221" i="1"/>
  <c r="L221" i="1"/>
  <c r="F221" i="1"/>
  <c r="E219" i="1"/>
  <c r="E218" i="1"/>
  <c r="E217" i="1"/>
  <c r="E216" i="1"/>
  <c r="N215" i="1"/>
  <c r="M215" i="1"/>
  <c r="L215" i="1"/>
  <c r="K215" i="1"/>
  <c r="F215" i="1"/>
  <c r="E214" i="1"/>
  <c r="E213" i="1"/>
  <c r="E212" i="1"/>
  <c r="E211" i="1"/>
  <c r="N210" i="1"/>
  <c r="M210" i="1"/>
  <c r="L210" i="1"/>
  <c r="K210" i="1"/>
  <c r="F210" i="1"/>
  <c r="N206" i="1"/>
  <c r="N201" i="1" s="1"/>
  <c r="M206" i="1"/>
  <c r="L206" i="1"/>
  <c r="K206" i="1"/>
  <c r="K205" i="1"/>
  <c r="N204" i="1"/>
  <c r="M204" i="1"/>
  <c r="L204" i="1"/>
  <c r="K204" i="1"/>
  <c r="E204" i="1" s="1"/>
  <c r="N203" i="1"/>
  <c r="M203" i="1"/>
  <c r="M202" i="1" s="1"/>
  <c r="L203" i="1"/>
  <c r="K203" i="1"/>
  <c r="F202" i="1"/>
  <c r="M201" i="1"/>
  <c r="L201" i="1"/>
  <c r="F201" i="1"/>
  <c r="N200" i="1"/>
  <c r="M200" i="1"/>
  <c r="L200" i="1"/>
  <c r="F200" i="1"/>
  <c r="N199" i="1"/>
  <c r="M199" i="1"/>
  <c r="L199" i="1"/>
  <c r="F199" i="1"/>
  <c r="F198" i="1"/>
  <c r="F197" i="1" s="1"/>
  <c r="E196" i="1"/>
  <c r="E193" i="1"/>
  <c r="N192" i="1"/>
  <c r="E192" i="1" s="1"/>
  <c r="E191" i="1"/>
  <c r="E190" i="1"/>
  <c r="N189" i="1"/>
  <c r="M189" i="1"/>
  <c r="L189" i="1"/>
  <c r="K189" i="1"/>
  <c r="F189" i="1"/>
  <c r="E189" i="1" s="1"/>
  <c r="N188" i="1"/>
  <c r="M188" i="1"/>
  <c r="L188" i="1"/>
  <c r="K188" i="1"/>
  <c r="E188" i="1" s="1"/>
  <c r="F188" i="1"/>
  <c r="N187" i="1"/>
  <c r="M187" i="1"/>
  <c r="L187" i="1"/>
  <c r="L184" i="1" s="1"/>
  <c r="K187" i="1"/>
  <c r="F187" i="1"/>
  <c r="N186" i="1"/>
  <c r="M186" i="1"/>
  <c r="L186" i="1"/>
  <c r="K186" i="1"/>
  <c r="F186" i="1"/>
  <c r="N185" i="1"/>
  <c r="N184" i="1" s="1"/>
  <c r="M185" i="1"/>
  <c r="L185" i="1"/>
  <c r="K185" i="1"/>
  <c r="K184" i="1" s="1"/>
  <c r="F185" i="1"/>
  <c r="E185" i="1" s="1"/>
  <c r="E183" i="1"/>
  <c r="F182" i="1"/>
  <c r="E181" i="1"/>
  <c r="L180" i="1"/>
  <c r="L179" i="1" s="1"/>
  <c r="F180" i="1"/>
  <c r="F167" i="1" s="1"/>
  <c r="N179" i="1"/>
  <c r="M179" i="1"/>
  <c r="K179" i="1"/>
  <c r="E178" i="1"/>
  <c r="F177" i="1"/>
  <c r="E177" i="1"/>
  <c r="E176" i="1"/>
  <c r="L175" i="1"/>
  <c r="F175" i="1"/>
  <c r="E175" i="1"/>
  <c r="N174" i="1"/>
  <c r="M174" i="1"/>
  <c r="L174" i="1"/>
  <c r="K174" i="1"/>
  <c r="F174" i="1"/>
  <c r="E174" i="1" s="1"/>
  <c r="N170" i="1"/>
  <c r="M170" i="1"/>
  <c r="L170" i="1"/>
  <c r="K170" i="1"/>
  <c r="F170" i="1"/>
  <c r="N169" i="1"/>
  <c r="M169" i="1"/>
  <c r="L169" i="1"/>
  <c r="K169" i="1"/>
  <c r="N168" i="1"/>
  <c r="M168" i="1"/>
  <c r="L168" i="1"/>
  <c r="K168" i="1"/>
  <c r="K130" i="1" s="1"/>
  <c r="F168" i="1"/>
  <c r="F130" i="1" s="1"/>
  <c r="F305" i="1" s="1"/>
  <c r="N167" i="1"/>
  <c r="M167" i="1"/>
  <c r="L167" i="1"/>
  <c r="K167" i="1"/>
  <c r="K166" i="1" s="1"/>
  <c r="E165" i="1"/>
  <c r="F164" i="1"/>
  <c r="E164" i="1" s="1"/>
  <c r="E163" i="1"/>
  <c r="E162" i="1"/>
  <c r="N161" i="1"/>
  <c r="M161" i="1"/>
  <c r="L161" i="1"/>
  <c r="K161" i="1"/>
  <c r="E160" i="1"/>
  <c r="K159" i="1"/>
  <c r="E158" i="1"/>
  <c r="E157" i="1"/>
  <c r="N156" i="1"/>
  <c r="M156" i="1"/>
  <c r="L156" i="1"/>
  <c r="F156" i="1"/>
  <c r="E155" i="1"/>
  <c r="F154" i="1"/>
  <c r="F136" i="1" s="1"/>
  <c r="E154" i="1"/>
  <c r="E153" i="1"/>
  <c r="E152" i="1"/>
  <c r="N151" i="1"/>
  <c r="M151" i="1"/>
  <c r="L151" i="1"/>
  <c r="K151" i="1"/>
  <c r="F151" i="1"/>
  <c r="E150" i="1"/>
  <c r="F149" i="1"/>
  <c r="E149" i="1" s="1"/>
  <c r="E148" i="1"/>
  <c r="E147" i="1"/>
  <c r="N146" i="1"/>
  <c r="M146" i="1"/>
  <c r="L146" i="1"/>
  <c r="K146" i="1"/>
  <c r="F146" i="1"/>
  <c r="E146" i="1" s="1"/>
  <c r="E145" i="1"/>
  <c r="K144" i="1"/>
  <c r="E144" i="1" s="1"/>
  <c r="E143" i="1"/>
  <c r="E142" i="1"/>
  <c r="N141" i="1"/>
  <c r="M141" i="1"/>
  <c r="L141" i="1"/>
  <c r="F141" i="1"/>
  <c r="N137" i="1"/>
  <c r="M137" i="1"/>
  <c r="L137" i="1"/>
  <c r="L132" i="1" s="1"/>
  <c r="L307" i="1" s="1"/>
  <c r="K137" i="1"/>
  <c r="F137" i="1"/>
  <c r="N136" i="1"/>
  <c r="M136" i="1"/>
  <c r="L136" i="1"/>
  <c r="L131" i="1" s="1"/>
  <c r="N135" i="1"/>
  <c r="M135" i="1"/>
  <c r="L135" i="1"/>
  <c r="K135" i="1"/>
  <c r="F135" i="1"/>
  <c r="N134" i="1"/>
  <c r="N133" i="1" s="1"/>
  <c r="M134" i="1"/>
  <c r="M133" i="1" s="1"/>
  <c r="L134" i="1"/>
  <c r="K134" i="1"/>
  <c r="F134" i="1"/>
  <c r="F132" i="1"/>
  <c r="N131" i="1"/>
  <c r="M130" i="1"/>
  <c r="L130" i="1"/>
  <c r="L305" i="1" s="1"/>
  <c r="L129" i="1"/>
  <c r="L118" i="1"/>
  <c r="E111" i="1"/>
  <c r="E110" i="1"/>
  <c r="E109" i="1"/>
  <c r="E108" i="1"/>
  <c r="N107" i="1"/>
  <c r="M107" i="1"/>
  <c r="L107" i="1"/>
  <c r="K107" i="1"/>
  <c r="F107" i="1"/>
  <c r="N106" i="1"/>
  <c r="M106" i="1"/>
  <c r="L106" i="1"/>
  <c r="K106" i="1"/>
  <c r="F106" i="1"/>
  <c r="N105" i="1"/>
  <c r="M105" i="1"/>
  <c r="L105" i="1"/>
  <c r="K105" i="1"/>
  <c r="F105" i="1"/>
  <c r="N104" i="1"/>
  <c r="M104" i="1"/>
  <c r="M102" i="1" s="1"/>
  <c r="L104" i="1"/>
  <c r="K104" i="1"/>
  <c r="F104" i="1"/>
  <c r="N103" i="1"/>
  <c r="M103" i="1"/>
  <c r="L103" i="1"/>
  <c r="K103" i="1"/>
  <c r="F103" i="1"/>
  <c r="F102" i="1" s="1"/>
  <c r="E98" i="1"/>
  <c r="E97" i="1"/>
  <c r="E96" i="1"/>
  <c r="E95" i="1"/>
  <c r="N94" i="1"/>
  <c r="M94" i="1"/>
  <c r="L94" i="1"/>
  <c r="K94" i="1"/>
  <c r="F94" i="1"/>
  <c r="E93" i="1"/>
  <c r="F92" i="1"/>
  <c r="E92" i="1" s="1"/>
  <c r="F91" i="1"/>
  <c r="E91" i="1"/>
  <c r="F90" i="1"/>
  <c r="E90" i="1" s="1"/>
  <c r="N89" i="1"/>
  <c r="M89" i="1"/>
  <c r="L89" i="1"/>
  <c r="K89" i="1"/>
  <c r="E85" i="1"/>
  <c r="E84" i="1"/>
  <c r="E83" i="1"/>
  <c r="E82" i="1"/>
  <c r="N81" i="1"/>
  <c r="M81" i="1"/>
  <c r="L81" i="1"/>
  <c r="K81" i="1"/>
  <c r="F81" i="1"/>
  <c r="E78" i="1"/>
  <c r="E77" i="1"/>
  <c r="E76" i="1"/>
  <c r="E75" i="1"/>
  <c r="K74" i="1"/>
  <c r="F74" i="1"/>
  <c r="E70" i="1"/>
  <c r="E69" i="1"/>
  <c r="L68" i="1"/>
  <c r="K68" i="1"/>
  <c r="F68" i="1"/>
  <c r="E68" i="1" s="1"/>
  <c r="L67" i="1"/>
  <c r="K67" i="1"/>
  <c r="K66" i="1" s="1"/>
  <c r="F67" i="1"/>
  <c r="N66" i="1"/>
  <c r="M66" i="1"/>
  <c r="L66" i="1"/>
  <c r="E65" i="1"/>
  <c r="N64" i="1"/>
  <c r="E64" i="1"/>
  <c r="E63" i="1"/>
  <c r="E62" i="1"/>
  <c r="N61" i="1"/>
  <c r="M61" i="1"/>
  <c r="F61" i="1"/>
  <c r="E60" i="1"/>
  <c r="N59" i="1"/>
  <c r="E59" i="1"/>
  <c r="E56" i="1" s="1"/>
  <c r="E58" i="1"/>
  <c r="E57" i="1"/>
  <c r="K56" i="1"/>
  <c r="F56" i="1"/>
  <c r="E55" i="1"/>
  <c r="E54" i="1"/>
  <c r="E53" i="1"/>
  <c r="E52" i="1"/>
  <c r="N51" i="1"/>
  <c r="M51" i="1"/>
  <c r="L51" i="1"/>
  <c r="K51" i="1"/>
  <c r="F51" i="1"/>
  <c r="N47" i="1"/>
  <c r="M47" i="1"/>
  <c r="L47" i="1"/>
  <c r="L42" i="1" s="1"/>
  <c r="L119" i="1" s="1"/>
  <c r="K47" i="1"/>
  <c r="F47" i="1"/>
  <c r="K46" i="1"/>
  <c r="F46" i="1"/>
  <c r="E46" i="1" s="1"/>
  <c r="N45" i="1"/>
  <c r="N40" i="1" s="1"/>
  <c r="N117" i="1" s="1"/>
  <c r="M45" i="1"/>
  <c r="L45" i="1"/>
  <c r="L40" i="1" s="1"/>
  <c r="L117" i="1" s="1"/>
  <c r="K45" i="1"/>
  <c r="K40" i="1" s="1"/>
  <c r="K117" i="1" s="1"/>
  <c r="F45" i="1"/>
  <c r="N44" i="1"/>
  <c r="M44" i="1"/>
  <c r="E44" i="1" s="1"/>
  <c r="L44" i="1"/>
  <c r="K44" i="1"/>
  <c r="F44" i="1"/>
  <c r="K43" i="1"/>
  <c r="M42" i="1"/>
  <c r="M119" i="1" s="1"/>
  <c r="K42" i="1"/>
  <c r="K119" i="1" s="1"/>
  <c r="N41" i="1"/>
  <c r="N118" i="1" s="1"/>
  <c r="M41" i="1"/>
  <c r="M118" i="1" s="1"/>
  <c r="L41" i="1"/>
  <c r="K41" i="1"/>
  <c r="K118" i="1" s="1"/>
  <c r="F41" i="1"/>
  <c r="F118" i="1" s="1"/>
  <c r="M40" i="1"/>
  <c r="M117" i="1" s="1"/>
  <c r="N39" i="1"/>
  <c r="N116" i="1" s="1"/>
  <c r="K30" i="1"/>
  <c r="M29" i="1"/>
  <c r="E25" i="1"/>
  <c r="E24" i="1"/>
  <c r="E23" i="1"/>
  <c r="E21" i="1" s="1"/>
  <c r="E22" i="1"/>
  <c r="N21" i="1"/>
  <c r="M21" i="1"/>
  <c r="K21" i="1"/>
  <c r="E17" i="1"/>
  <c r="L16" i="1"/>
  <c r="K16" i="1"/>
  <c r="K11" i="1" s="1"/>
  <c r="K31" i="1" s="1"/>
  <c r="F16" i="1"/>
  <c r="E15" i="1"/>
  <c r="E14" i="1"/>
  <c r="K13" i="1"/>
  <c r="F13" i="1"/>
  <c r="N12" i="1"/>
  <c r="N32" i="1" s="1"/>
  <c r="M12" i="1"/>
  <c r="M32" i="1" s="1"/>
  <c r="L12" i="1"/>
  <c r="L32" i="1" s="1"/>
  <c r="L634" i="1" s="1"/>
  <c r="K12" i="1"/>
  <c r="K32" i="1" s="1"/>
  <c r="F12" i="1"/>
  <c r="F32" i="1" s="1"/>
  <c r="L11" i="1"/>
  <c r="L31" i="1" s="1"/>
  <c r="F11" i="1"/>
  <c r="N10" i="1"/>
  <c r="N30" i="1" s="1"/>
  <c r="M10" i="1"/>
  <c r="M30" i="1" s="1"/>
  <c r="L10" i="1"/>
  <c r="L30" i="1" s="1"/>
  <c r="K10" i="1"/>
  <c r="F10" i="1"/>
  <c r="F30" i="1" s="1"/>
  <c r="N9" i="1"/>
  <c r="M9" i="1"/>
  <c r="L9" i="1"/>
  <c r="L29" i="1" s="1"/>
  <c r="K9" i="1"/>
  <c r="F9" i="1"/>
  <c r="K39" i="1" l="1"/>
  <c r="L133" i="1"/>
  <c r="F359" i="1"/>
  <c r="E318" i="1"/>
  <c r="E325" i="1"/>
  <c r="F320" i="1"/>
  <c r="F361" i="1" s="1"/>
  <c r="M329" i="1"/>
  <c r="E376" i="1"/>
  <c r="F371" i="1"/>
  <c r="N402" i="1"/>
  <c r="N377" i="1"/>
  <c r="N372" i="1" s="1"/>
  <c r="N571" i="1" s="1"/>
  <c r="E441" i="1"/>
  <c r="N627" i="1"/>
  <c r="N607" i="1"/>
  <c r="N130" i="1"/>
  <c r="N305" i="1" s="1"/>
  <c r="N166" i="1"/>
  <c r="E205" i="1"/>
  <c r="K200" i="1"/>
  <c r="E159" i="1"/>
  <c r="K156" i="1"/>
  <c r="E182" i="1"/>
  <c r="F169" i="1"/>
  <c r="E169" i="1" s="1"/>
  <c r="L198" i="1"/>
  <c r="L197" i="1" s="1"/>
  <c r="L202" i="1"/>
  <c r="K29" i="1"/>
  <c r="K8" i="1"/>
  <c r="N16" i="1"/>
  <c r="M16" i="1"/>
  <c r="L13" i="1"/>
  <c r="K129" i="1"/>
  <c r="K132" i="1"/>
  <c r="K307" i="1" s="1"/>
  <c r="F179" i="1"/>
  <c r="E179" i="1" s="1"/>
  <c r="F166" i="1"/>
  <c r="E167" i="1"/>
  <c r="K226" i="1"/>
  <c r="K225" i="1" s="1"/>
  <c r="K233" i="1"/>
  <c r="K221" i="1"/>
  <c r="K227" i="1"/>
  <c r="K222" i="1"/>
  <c r="E222" i="1" s="1"/>
  <c r="F223" i="1"/>
  <c r="F233" i="1"/>
  <c r="N228" i="1"/>
  <c r="N225" i="1" s="1"/>
  <c r="N233" i="1"/>
  <c r="N223" i="1"/>
  <c r="E262" i="1"/>
  <c r="K257" i="1"/>
  <c r="K259" i="1"/>
  <c r="E259" i="1" s="1"/>
  <c r="K359" i="1"/>
  <c r="L370" i="1"/>
  <c r="L569" i="1" s="1"/>
  <c r="L568" i="1" s="1"/>
  <c r="L374" i="1"/>
  <c r="F382" i="1"/>
  <c r="F377" i="1"/>
  <c r="F372" i="1" s="1"/>
  <c r="F571" i="1" s="1"/>
  <c r="E533" i="1"/>
  <c r="F532" i="1"/>
  <c r="E532" i="1" s="1"/>
  <c r="M467" i="1"/>
  <c r="M440" i="1"/>
  <c r="M439" i="1" s="1"/>
  <c r="N625" i="1"/>
  <c r="L43" i="1"/>
  <c r="E61" i="1"/>
  <c r="E74" i="1"/>
  <c r="L128" i="1"/>
  <c r="E156" i="1"/>
  <c r="K199" i="1"/>
  <c r="E200" i="1"/>
  <c r="M254" i="1"/>
  <c r="E322" i="1"/>
  <c r="F317" i="1"/>
  <c r="K334" i="1"/>
  <c r="M572" i="1"/>
  <c r="E412" i="1"/>
  <c r="E581" i="1"/>
  <c r="M596" i="1"/>
  <c r="E228" i="1"/>
  <c r="E256" i="1"/>
  <c r="E292" i="1"/>
  <c r="E346" i="1"/>
  <c r="L422" i="1"/>
  <c r="E468" i="1"/>
  <c r="E493" i="1"/>
  <c r="K509" i="1"/>
  <c r="E511" i="1"/>
  <c r="N509" i="1"/>
  <c r="E522" i="1"/>
  <c r="E540" i="1"/>
  <c r="E559" i="1"/>
  <c r="E612" i="1"/>
  <c r="M305" i="1"/>
  <c r="E206" i="1"/>
  <c r="E10" i="1"/>
  <c r="L102" i="1"/>
  <c r="E105" i="1"/>
  <c r="N129" i="1"/>
  <c r="N128" i="1" s="1"/>
  <c r="F307" i="1"/>
  <c r="E135" i="1"/>
  <c r="F161" i="1"/>
  <c r="E161" i="1" s="1"/>
  <c r="M129" i="1"/>
  <c r="E186" i="1"/>
  <c r="E187" i="1"/>
  <c r="M198" i="1"/>
  <c r="M197" i="1" s="1"/>
  <c r="L306" i="1"/>
  <c r="N202" i="1"/>
  <c r="E210" i="1"/>
  <c r="E215" i="1"/>
  <c r="K290" i="1"/>
  <c r="M359" i="1"/>
  <c r="K360" i="1"/>
  <c r="K570" i="1"/>
  <c r="K572" i="1"/>
  <c r="E407" i="1"/>
  <c r="E471" i="1"/>
  <c r="E475" i="1"/>
  <c r="E490" i="1"/>
  <c r="L509" i="1"/>
  <c r="E512" i="1"/>
  <c r="E582" i="1"/>
  <c r="E104" i="1"/>
  <c r="N102" i="1"/>
  <c r="L304" i="1"/>
  <c r="L303" i="1" s="1"/>
  <c r="N306" i="1"/>
  <c r="E134" i="1"/>
  <c r="E151" i="1"/>
  <c r="L166" i="1"/>
  <c r="M131" i="1"/>
  <c r="M306" i="1" s="1"/>
  <c r="L632" i="1"/>
  <c r="E16" i="1"/>
  <c r="E45" i="1"/>
  <c r="E106" i="1"/>
  <c r="F129" i="1"/>
  <c r="F304" i="1" s="1"/>
  <c r="E137" i="1"/>
  <c r="E170" i="1"/>
  <c r="M184" i="1"/>
  <c r="N307" i="1"/>
  <c r="E199" i="1"/>
  <c r="E203" i="1"/>
  <c r="N220" i="1"/>
  <c r="E258" i="1"/>
  <c r="E280" i="1"/>
  <c r="E281" i="1"/>
  <c r="E294" i="1"/>
  <c r="L329" i="1"/>
  <c r="K361" i="1"/>
  <c r="E347" i="1"/>
  <c r="E417" i="1"/>
  <c r="E442" i="1"/>
  <c r="E491" i="1"/>
  <c r="E501" i="1"/>
  <c r="E513" i="1"/>
  <c r="K555" i="1"/>
  <c r="E557" i="1"/>
  <c r="E585" i="1"/>
  <c r="E30" i="1"/>
  <c r="L28" i="1"/>
  <c r="F31" i="1"/>
  <c r="E118" i="1"/>
  <c r="E47" i="1"/>
  <c r="F43" i="1"/>
  <c r="F42" i="1"/>
  <c r="N43" i="1"/>
  <c r="N42" i="1"/>
  <c r="N119" i="1" s="1"/>
  <c r="N115" i="1" s="1"/>
  <c r="K116" i="1"/>
  <c r="K115" i="1" s="1"/>
  <c r="K38" i="1"/>
  <c r="E67" i="1"/>
  <c r="F39" i="1"/>
  <c r="F66" i="1"/>
  <c r="L8" i="1"/>
  <c r="E32" i="1"/>
  <c r="E94" i="1"/>
  <c r="E107" i="1"/>
  <c r="K305" i="1"/>
  <c r="E305" i="1" s="1"/>
  <c r="E130" i="1"/>
  <c r="E9" i="1"/>
  <c r="F8" i="1"/>
  <c r="F29" i="1"/>
  <c r="N29" i="1"/>
  <c r="L633" i="1"/>
  <c r="K28" i="1"/>
  <c r="M43" i="1"/>
  <c r="M39" i="1"/>
  <c r="E51" i="1"/>
  <c r="E81" i="1"/>
  <c r="E103" i="1"/>
  <c r="M304" i="1"/>
  <c r="M128" i="1"/>
  <c r="E12" i="1"/>
  <c r="N38" i="1"/>
  <c r="L39" i="1"/>
  <c r="F40" i="1"/>
  <c r="F89" i="1"/>
  <c r="E89" i="1" s="1"/>
  <c r="K102" i="1"/>
  <c r="K136" i="1"/>
  <c r="E136" i="1" s="1"/>
  <c r="K141" i="1"/>
  <c r="E141" i="1" s="1"/>
  <c r="E180" i="1"/>
  <c r="M307" i="1"/>
  <c r="K201" i="1"/>
  <c r="E201" i="1" s="1"/>
  <c r="E224" i="1"/>
  <c r="L225" i="1"/>
  <c r="E234" i="1"/>
  <c r="E246" i="1"/>
  <c r="F254" i="1"/>
  <c r="E255" i="1"/>
  <c r="E279" i="1"/>
  <c r="E277" i="1" s="1"/>
  <c r="N290" i="1"/>
  <c r="K358" i="1"/>
  <c r="E330" i="1"/>
  <c r="M334" i="1"/>
  <c r="E334" i="1" s="1"/>
  <c r="M344" i="1"/>
  <c r="L357" i="1"/>
  <c r="F570" i="1"/>
  <c r="K382" i="1"/>
  <c r="E382" i="1" s="1"/>
  <c r="K374" i="1"/>
  <c r="K370" i="1"/>
  <c r="M371" i="1"/>
  <c r="E41" i="1"/>
  <c r="F133" i="1"/>
  <c r="M166" i="1"/>
  <c r="E168" i="1"/>
  <c r="F184" i="1"/>
  <c r="E184" i="1" s="1"/>
  <c r="N198" i="1"/>
  <c r="N197" i="1" s="1"/>
  <c r="F220" i="1"/>
  <c r="M221" i="1"/>
  <c r="M220" i="1" s="1"/>
  <c r="M226" i="1"/>
  <c r="M225" i="1" s="1"/>
  <c r="E236" i="1"/>
  <c r="L254" i="1"/>
  <c r="E272" i="1"/>
  <c r="F277" i="1"/>
  <c r="E291" i="1"/>
  <c r="E290" i="1" s="1"/>
  <c r="M360" i="1"/>
  <c r="M357" i="1" s="1"/>
  <c r="M361" i="1"/>
  <c r="K329" i="1"/>
  <c r="E333" i="1"/>
  <c r="N334" i="1"/>
  <c r="N331" i="1"/>
  <c r="E331" i="1" s="1"/>
  <c r="E350" i="1"/>
  <c r="E349" i="1" s="1"/>
  <c r="N349" i="1"/>
  <c r="N345" i="1"/>
  <c r="E572" i="1"/>
  <c r="M402" i="1"/>
  <c r="M377" i="1"/>
  <c r="M372" i="1" s="1"/>
  <c r="M571" i="1" s="1"/>
  <c r="E571" i="1" s="1"/>
  <c r="N599" i="1"/>
  <c r="N595" i="1" s="1"/>
  <c r="N580" i="1"/>
  <c r="K610" i="1"/>
  <c r="K628" i="1" s="1"/>
  <c r="K625" i="1" s="1"/>
  <c r="K617" i="1"/>
  <c r="N304" i="1"/>
  <c r="N303" i="1" s="1"/>
  <c r="E317" i="1"/>
  <c r="F358" i="1"/>
  <c r="E129" i="1"/>
  <c r="K198" i="1"/>
  <c r="K197" i="1" s="1"/>
  <c r="E197" i="1" s="1"/>
  <c r="K202" i="1"/>
  <c r="E202" i="1" s="1"/>
  <c r="E227" i="1"/>
  <c r="E235" i="1"/>
  <c r="L233" i="1"/>
  <c r="E233" i="1" s="1"/>
  <c r="E257" i="1"/>
  <c r="E267" i="1"/>
  <c r="E295" i="1"/>
  <c r="N316" i="1"/>
  <c r="E332" i="1"/>
  <c r="E375" i="1"/>
  <c r="E385" i="1"/>
  <c r="L445" i="1"/>
  <c r="L444" i="1" s="1"/>
  <c r="L443" i="1"/>
  <c r="L439" i="1" s="1"/>
  <c r="F509" i="1"/>
  <c r="E509" i="1" s="1"/>
  <c r="L607" i="1"/>
  <c r="L626" i="1"/>
  <c r="L625" i="1" s="1"/>
  <c r="E617" i="1"/>
  <c r="K254" i="1"/>
  <c r="K277" i="1"/>
  <c r="M316" i="1"/>
  <c r="F329" i="1"/>
  <c r="E337" i="1"/>
  <c r="E338" i="1"/>
  <c r="N358" i="1"/>
  <c r="E372" i="1"/>
  <c r="E373" i="1"/>
  <c r="E397" i="1"/>
  <c r="E402" i="1"/>
  <c r="E423" i="1"/>
  <c r="E422" i="1" s="1"/>
  <c r="F422" i="1"/>
  <c r="N422" i="1"/>
  <c r="F444" i="1"/>
  <c r="F440" i="1"/>
  <c r="N467" i="1"/>
  <c r="N440" i="1"/>
  <c r="N439" i="1" s="1"/>
  <c r="E583" i="1"/>
  <c r="M580" i="1"/>
  <c r="M598" i="1"/>
  <c r="E598" i="1" s="1"/>
  <c r="F290" i="1"/>
  <c r="E320" i="1"/>
  <c r="N361" i="1"/>
  <c r="N634" i="1" s="1"/>
  <c r="L369" i="1"/>
  <c r="E377" i="1"/>
  <c r="K422" i="1"/>
  <c r="K443" i="1"/>
  <c r="K439" i="1" s="1"/>
  <c r="K445" i="1"/>
  <c r="K444" i="1" s="1"/>
  <c r="E452" i="1"/>
  <c r="E460" i="1"/>
  <c r="E469" i="1"/>
  <c r="E489" i="1"/>
  <c r="F488" i="1"/>
  <c r="N488" i="1"/>
  <c r="E527" i="1"/>
  <c r="E556" i="1"/>
  <c r="E560" i="1"/>
  <c r="E596" i="1"/>
  <c r="E608" i="1"/>
  <c r="E626" i="1"/>
  <c r="F374" i="1"/>
  <c r="F370" i="1"/>
  <c r="N374" i="1"/>
  <c r="N370" i="1"/>
  <c r="E405" i="1"/>
  <c r="E458" i="1"/>
  <c r="K457" i="1"/>
  <c r="E457" i="1" s="1"/>
  <c r="L462" i="1"/>
  <c r="E462" i="1" s="1"/>
  <c r="E470" i="1"/>
  <c r="E510" i="1"/>
  <c r="E515" i="1"/>
  <c r="E514" i="1" s="1"/>
  <c r="K514" i="1"/>
  <c r="F555" i="1"/>
  <c r="E555" i="1" s="1"/>
  <c r="E584" i="1"/>
  <c r="E597" i="1"/>
  <c r="E609" i="1"/>
  <c r="F627" i="1"/>
  <c r="E627" i="1" s="1"/>
  <c r="E611" i="1"/>
  <c r="F629" i="1"/>
  <c r="E629" i="1" s="1"/>
  <c r="E620" i="1"/>
  <c r="M590" i="1"/>
  <c r="M599" i="1"/>
  <c r="F610" i="1"/>
  <c r="K634" i="1" l="1"/>
  <c r="E307" i="1"/>
  <c r="E599" i="1"/>
  <c r="E580" i="1"/>
  <c r="E166" i="1"/>
  <c r="M634" i="1"/>
  <c r="E132" i="1"/>
  <c r="N359" i="1"/>
  <c r="E359" i="1" s="1"/>
  <c r="F131" i="1"/>
  <c r="N11" i="1"/>
  <c r="N13" i="1"/>
  <c r="E467" i="1"/>
  <c r="K357" i="1"/>
  <c r="K304" i="1"/>
  <c r="E304" i="1" s="1"/>
  <c r="K220" i="1"/>
  <c r="E220" i="1" s="1"/>
  <c r="E488" i="1"/>
  <c r="E102" i="1"/>
  <c r="E223" i="1"/>
  <c r="M13" i="1"/>
  <c r="M11" i="1"/>
  <c r="E445" i="1"/>
  <c r="F324" i="1"/>
  <c r="K569" i="1"/>
  <c r="K568" i="1" s="1"/>
  <c r="K369" i="1"/>
  <c r="L38" i="1"/>
  <c r="L116" i="1"/>
  <c r="E42" i="1"/>
  <c r="F119" i="1"/>
  <c r="K607" i="1"/>
  <c r="M595" i="1"/>
  <c r="E443" i="1"/>
  <c r="N357" i="1"/>
  <c r="N329" i="1"/>
  <c r="E329" i="1" s="1"/>
  <c r="E254" i="1"/>
  <c r="E198" i="1"/>
  <c r="M116" i="1"/>
  <c r="M38" i="1"/>
  <c r="K632" i="1"/>
  <c r="E66" i="1"/>
  <c r="E43" i="1"/>
  <c r="E221" i="1"/>
  <c r="F569" i="1"/>
  <c r="F369" i="1"/>
  <c r="E370" i="1"/>
  <c r="E358" i="1"/>
  <c r="E595" i="1"/>
  <c r="M369" i="1"/>
  <c r="F439" i="1"/>
  <c r="E439" i="1" s="1"/>
  <c r="E440" i="1"/>
  <c r="E361" i="1"/>
  <c r="E226" i="1"/>
  <c r="E225" i="1" s="1"/>
  <c r="M374" i="1"/>
  <c r="E374" i="1" s="1"/>
  <c r="K133" i="1"/>
  <c r="K131" i="1"/>
  <c r="N632" i="1"/>
  <c r="F116" i="1"/>
  <c r="E39" i="1"/>
  <c r="F38" i="1"/>
  <c r="F631" i="1"/>
  <c r="F28" i="1"/>
  <c r="E29" i="1"/>
  <c r="N569" i="1"/>
  <c r="N568" i="1" s="1"/>
  <c r="N369" i="1"/>
  <c r="F628" i="1"/>
  <c r="E610" i="1"/>
  <c r="F607" i="1"/>
  <c r="E607" i="1" s="1"/>
  <c r="E444" i="1"/>
  <c r="N344" i="1"/>
  <c r="E345" i="1"/>
  <c r="E344" i="1" s="1"/>
  <c r="E133" i="1"/>
  <c r="M570" i="1"/>
  <c r="E371" i="1"/>
  <c r="F117" i="1"/>
  <c r="E40" i="1"/>
  <c r="M303" i="1"/>
  <c r="N31" i="1" l="1"/>
  <c r="N8" i="1"/>
  <c r="M31" i="1"/>
  <c r="E11" i="1"/>
  <c r="M8" i="1"/>
  <c r="E8" i="1" s="1"/>
  <c r="F306" i="1"/>
  <c r="F303" i="1" s="1"/>
  <c r="F128" i="1"/>
  <c r="E13" i="1"/>
  <c r="M568" i="1"/>
  <c r="M632" i="1"/>
  <c r="E631" i="1"/>
  <c r="K306" i="1"/>
  <c r="K128" i="1"/>
  <c r="E131" i="1"/>
  <c r="E369" i="1"/>
  <c r="M115" i="1"/>
  <c r="M631" i="1"/>
  <c r="E570" i="1"/>
  <c r="L115" i="1"/>
  <c r="L631" i="1"/>
  <c r="L630" i="1" s="1"/>
  <c r="E117" i="1"/>
  <c r="F632" i="1"/>
  <c r="E632" i="1" s="1"/>
  <c r="E38" i="1"/>
  <c r="E569" i="1"/>
  <c r="F568" i="1"/>
  <c r="E568" i="1" s="1"/>
  <c r="E119" i="1"/>
  <c r="F634" i="1"/>
  <c r="E634" i="1" s="1"/>
  <c r="F319" i="1"/>
  <c r="E324" i="1"/>
  <c r="F321" i="1"/>
  <c r="E321" i="1" s="1"/>
  <c r="E116" i="1"/>
  <c r="F115" i="1"/>
  <c r="K631" i="1"/>
  <c r="E628" i="1"/>
  <c r="F625" i="1"/>
  <c r="E625" i="1" s="1"/>
  <c r="N631" i="1"/>
  <c r="M28" i="1" l="1"/>
  <c r="M633" i="1"/>
  <c r="E31" i="1"/>
  <c r="M630" i="1"/>
  <c r="E128" i="1"/>
  <c r="N633" i="1"/>
  <c r="N630" i="1" s="1"/>
  <c r="N28" i="1"/>
  <c r="E115" i="1"/>
  <c r="F360" i="1"/>
  <c r="E319" i="1"/>
  <c r="F316" i="1"/>
  <c r="E316" i="1" s="1"/>
  <c r="E306" i="1"/>
  <c r="K633" i="1"/>
  <c r="K630" i="1" s="1"/>
  <c r="K303" i="1"/>
  <c r="E303" i="1" s="1"/>
  <c r="E28" i="1" l="1"/>
  <c r="E360" i="1"/>
  <c r="F357" i="1"/>
  <c r="E357" i="1" s="1"/>
  <c r="F633" i="1"/>
  <c r="E633" i="1" l="1"/>
  <c r="E630" i="1" s="1"/>
  <c r="F630" i="1"/>
</calcChain>
</file>

<file path=xl/comments1.xml><?xml version="1.0" encoding="utf-8"?>
<comments xmlns="http://schemas.openxmlformats.org/spreadsheetml/2006/main">
  <authors>
    <author>Автор</author>
  </authors>
  <commentLis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добавили в июне на налог на имущество
</t>
        </r>
      </text>
    </comment>
    <comment ref="M593" authorId="0" shapeId="0">
      <text>
        <r>
          <rPr>
            <sz val="10"/>
            <rFont val="Arial"/>
            <family val="2"/>
            <charset val="204"/>
          </rPr>
          <t xml:space="preserve">Сняли временно все 4 млнр
</t>
        </r>
      </text>
    </comment>
    <comment ref="K6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сняли в июне 5 млн и поставили на жкх на треугольгый лес</t>
        </r>
      </text>
    </comment>
  </commentList>
</comments>
</file>

<file path=xl/sharedStrings.xml><?xml version="1.0" encoding="utf-8"?>
<sst xmlns="http://schemas.openxmlformats.org/spreadsheetml/2006/main" count="1327" uniqueCount="248">
  <si>
    <t>Приложение  2 к постановлению Администрации городского округа Жуковский от 20.07.2026 №895</t>
  </si>
  <si>
    <t>«6. Перечень мероприятий программы</t>
  </si>
  <si>
    <t>6.1. Подпрограмма 2 «Развитие музейного дела»</t>
  </si>
  <si>
    <t>№ п/п</t>
  </si>
  <si>
    <t xml:space="preserve">Мероприятие подпрограммы  </t>
  </si>
  <si>
    <t xml:space="preserve">Сроки исполнения мероприятия   </t>
  </si>
  <si>
    <t>Источники финансирования</t>
  </si>
  <si>
    <t xml:space="preserve">Всего 
 (тыс. руб.)    </t>
  </si>
  <si>
    <t>Объем финансирования по годам (тыс. руб.)</t>
  </si>
  <si>
    <t xml:space="preserve">Ответственный за выполнение мероприятия </t>
  </si>
  <si>
    <t>2026 год</t>
  </si>
  <si>
    <t>2027 год</t>
  </si>
  <si>
    <t>2028 год</t>
  </si>
  <si>
    <t>2029 год</t>
  </si>
  <si>
    <t>2030 год</t>
  </si>
  <si>
    <t>Подпрограмма 2 «Развитие музейного дела»</t>
  </si>
  <si>
    <t>Отдел по  культуре, туризму, физической культуре и спорту Управления развитием отраслей социальной сферы Администрации городского округа Жуковский</t>
  </si>
  <si>
    <t>Основное мероприятие 01. Обеспечение выполнения функций муниципальных музеев</t>
  </si>
  <si>
    <t>2026-2030</t>
  </si>
  <si>
    <t>Итого</t>
  </si>
  <si>
    <t>МУК «Жуковский городской музей»</t>
  </si>
  <si>
    <t xml:space="preserve">Средства бюджета Московской области     </t>
  </si>
  <si>
    <t>Средства федерального бюджета</t>
  </si>
  <si>
    <t>Средства бюджета городского округа Жуковский</t>
  </si>
  <si>
    <t>Внебюджетные источники</t>
  </si>
  <si>
    <t>1.1</t>
  </si>
  <si>
    <t>Мероприятие 01.01. Расходы на обеспечение деятельности (оказание услуг) муниципальных учреждений - музеи, галереи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</si>
  <si>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музеи, галереи, процент</t>
  </si>
  <si>
    <t>Х</t>
  </si>
  <si>
    <t xml:space="preserve">Всего </t>
  </si>
  <si>
    <t>Итого 2026 год</t>
  </si>
  <si>
    <t>В том числе оп кварталам</t>
  </si>
  <si>
    <t>1
квартал</t>
  </si>
  <si>
    <t>1
полугодие</t>
  </si>
  <si>
    <t>9
месяцев</t>
  </si>
  <si>
    <t>12
месяцев</t>
  </si>
  <si>
    <t>1.2</t>
  </si>
  <si>
    <t>Мероприятие 01.04.Сохранение достигнутого уровня заработной платы работников муниципальных учреждений культуры</t>
  </si>
  <si>
    <t>2023-2024</t>
  </si>
  <si>
    <t>Достигнутое соотношение средней заработной платы работников муниципальных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%</t>
  </si>
  <si>
    <t>Всего</t>
  </si>
  <si>
    <t>2023 год</t>
  </si>
  <si>
    <t>-</t>
  </si>
  <si>
    <t>Итого по Подпрограмме 2 «Развитие музейного дела»:</t>
  </si>
  <si>
    <t xml:space="preserve"> 6.2. Подпрограмма 3 «Развитие библиотечного дела» </t>
  </si>
  <si>
    <t xml:space="preserve">Срок исполнения мероприятия   </t>
  </si>
  <si>
    <t xml:space="preserve">Всего (тыс. руб.)    </t>
  </si>
  <si>
    <t>Подпрограмма 3 «Развитие библиотечного дела»</t>
  </si>
  <si>
    <t>1</t>
  </si>
  <si>
    <t>Основное мероприятие 01. Организация библиотечного обслуживания населения муниципальными библиотеками Московской области</t>
  </si>
  <si>
    <t>Отдел по  культуре, туризму, физической культуре и спорту Управления развитием отраслей социальной сферы Администрации городского округа Жуковский 
МУК «ЖЦБС»</t>
  </si>
  <si>
    <t>Мероприятие 01.01. Расходы на обеспечение деятельности (оказание услуг) муниципальных учреждений — библиотеки</t>
  </si>
  <si>
    <t>МУК «ЖЦБС»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</si>
  <si>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библиотеки, процент</t>
  </si>
  <si>
    <t>В том числе по кварталам:</t>
  </si>
  <si>
    <t>1.1.1</t>
  </si>
  <si>
    <t>Субсидия бюджетным учреждениям на финансовое обеспечение муниципального задания на оказание муниципальных услуг (выполнение работ)</t>
  </si>
  <si>
    <t>2023-2027</t>
  </si>
  <si>
    <t>1.1.2</t>
  </si>
  <si>
    <t>Субсидия бюджетным учреждениям на иные цели: приобретение и установка средств защиты информации</t>
  </si>
  <si>
    <t>1.1.3</t>
  </si>
  <si>
    <t>Субсидия бюджетным учреждениям на иные цели: текущий ремонт</t>
  </si>
  <si>
    <t>Мероприятие 01.03 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</si>
  <si>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Муниципальные библиотеки Московской области (юридические лица), обновившие книжный фонд, ед.</t>
  </si>
  <si>
    <t>1.3</t>
  </si>
  <si>
    <t>Мероприятие 01.06. Создание модельных центральных городских библиотек</t>
  </si>
  <si>
    <t>Созданы модельные центральные городские библиотеки, ед.</t>
  </si>
  <si>
    <t>2</t>
  </si>
  <si>
    <t>Основное мероприятие 02. Модернизация (развитие) материально-технической базы, проведение текущего ремонта, муниципальных библиотек Московской области</t>
  </si>
  <si>
    <t>2.1</t>
  </si>
  <si>
    <t xml:space="preserve">
Мероприятие 02.04 
Проведение текущего ремонта муниципальных библиотек
</t>
  </si>
  <si>
    <t>Проведены работы по текущему ремонту муниципальных библиотеках Московской области, ед</t>
  </si>
  <si>
    <t>3</t>
  </si>
  <si>
    <t xml:space="preserve">Я5 Федеральный проект "Семейные ценности и инфраструктура культуры" </t>
  </si>
  <si>
    <t xml:space="preserve">Мероприятие Я5.01
Создание модельных муниципальных библиотек
</t>
  </si>
  <si>
    <t>Переоснащены муниципальные библиотеки по модельному стандарту, ед.</t>
  </si>
  <si>
    <t>Итого по Подпрограмме 3 «Развитие библиотечного дела»:</t>
  </si>
  <si>
    <t>6.3 Подпрограмма 4 «Развитие профессионального искусства, гастрольно-концертной и культурно-досуговой деятельности, кинематографии»</t>
  </si>
  <si>
    <t xml:space="preserve">Подпрограмма 4 «Развитие профессионального искусства, гастрольно-концертной и культурно-досуговой деятельности, кинематографии»
</t>
  </si>
  <si>
    <t xml:space="preserve">Основное мероприятие 01. Обеспечение функций театрально-концертных учреждений, муниципальных учреждений культуры Московской области
</t>
  </si>
  <si>
    <t>МУК театр «Стрела»
МАУК «ЭМДТеатр»</t>
  </si>
  <si>
    <t>Мероприятие 01.01.Расходы на обеспечение деятельности (оказание услуг) муниципальных учреждений - театрально-концертные организации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</si>
  <si>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театрально-концертные организации, процент</t>
  </si>
  <si>
    <t>Расходы на обеспечение выполнения  муниципального задания муниципальным учреждением культуры драматический театр "Стрела" для детей и взрослых по показу (организации показа) спектаклей (театральных постановок), созданию спектаклей (театральных постановок)</t>
  </si>
  <si>
    <t>МУК театр «Стрела»</t>
  </si>
  <si>
    <t>Субсидия на иные цели (установка сиcтемы видеонаблюдения)</t>
  </si>
  <si>
    <t>Субсидия на иные цели (установка ситемы оповещения, домофона, автоматической фиксации въездных ворот)</t>
  </si>
  <si>
    <t>1.1.4</t>
  </si>
  <si>
    <t>Расходы на обеспечение выполнения  муниципального задания муниципальным автономным учреждением культуры "Экспериментальный музыкально-драмматический театр" по показу (организации показа) спектаклей (театральных постановок), созданию спектаклей (театральных постановок)</t>
  </si>
  <si>
    <t>МАУК «ЭМДТеатр»</t>
  </si>
  <si>
    <t>1.1.5</t>
  </si>
  <si>
    <t>Субсидия автономым учреждениям на иные цели (установка системы видеонаблюдения)</t>
  </si>
  <si>
    <t>Мероприятие 01.04. 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</si>
  <si>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Усовершенствованы профессиональные репертуарные театры, находящиеся в населенных пунктах с численностью населения до 300 тыс. человек, путем создания новых постановок и (или) улучшения материально-технического оснащения,единица.</t>
  </si>
  <si>
    <t>1.2.1</t>
  </si>
  <si>
    <t>Субсидия бюджетным учреждениям на иные цели: Поддержка творческой деятельности и укрепление материально-технической базы муниципальных театров (МУК театр «Стрела»)</t>
  </si>
  <si>
    <t>1.2.2</t>
  </si>
  <si>
    <t>Субсидия бюджетным учреждениям на иные цели: Поддержка творческой деятельности и укрепление материально-технической базы муниципальных театров (МАУК ЭМДТеатр»)</t>
  </si>
  <si>
    <r>
      <t xml:space="preserve">Основное мероприятие 02. </t>
    </r>
    <r>
      <rPr>
        <b/>
        <sz val="13"/>
        <rFont val="Times New Roman"/>
        <family val="1"/>
        <charset val="204"/>
      </rPr>
      <t>Реализация отдельных функций органа местного самоуправления в сфере культуры</t>
    </r>
  </si>
  <si>
    <r>
      <t xml:space="preserve">Мероприятие 02.02. </t>
    </r>
    <r>
      <rPr>
        <sz val="13"/>
        <rFont val="Times New Roman"/>
        <family val="1"/>
        <charset val="204"/>
      </rPr>
      <t>Стипендии выдающимся деятелям культуры, искусства и молодым авторам</t>
    </r>
  </si>
  <si>
    <t>Предоставлена стипендия главы муниципального образования Московской области, чел.</t>
  </si>
  <si>
    <t>Основное мероприятие 04. Обеспечение функций культурно-досуговых учреждений</t>
  </si>
  <si>
    <t>МУК «ДК»</t>
  </si>
  <si>
    <t>3.1</t>
  </si>
  <si>
    <t>Мероприятие 04.01. Расходы на обеспечение деятельности (оказание услуг) муниципальных учреждений - культурно-досуговые учреждения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</si>
  <si>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культурно-досуговых учреждений, процент</t>
  </si>
  <si>
    <t>3.1.1</t>
  </si>
  <si>
    <t>3.1.2</t>
  </si>
  <si>
    <t>Субсидия бюджетным учреждениям на иные цели</t>
  </si>
  <si>
    <t>Средства бюджета Московской области</t>
  </si>
  <si>
    <t>4</t>
  </si>
  <si>
    <t>Основное мероприятие 05 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</t>
  </si>
  <si>
    <t>МАУК "ЭМДТеатр"</t>
  </si>
  <si>
    <t>4.1</t>
  </si>
  <si>
    <t xml:space="preserve">
Мероприятие 05.02 
Модернизация (развитие) материально-технической базы культурно-досуговых учреждений культуры
</t>
  </si>
  <si>
    <t xml:space="preserve">Проведена модернизация (развитие) материально-технической базы культурно-досуговых учреждений культуры, единиц
</t>
  </si>
  <si>
    <t>1квартал</t>
  </si>
  <si>
    <t>1 полугодие</t>
  </si>
  <si>
    <t>9 месяцев</t>
  </si>
  <si>
    <t>12 месяцев</t>
  </si>
  <si>
    <t>Мероприятие 05.08
Проведение текущего ремонта театрально-концертных учреждений культуры</t>
  </si>
  <si>
    <t>Проведен текущий ремонт муниципальных театрально-концертных организаций и учреждений культуры, осуществляющих демонстрацию кинофильмов, кинопрокат, развитие киноискусства, ед.</t>
  </si>
  <si>
    <t>Субсидия на иные цели (ремонт МУК театр «Стрела»)</t>
  </si>
  <si>
    <t>4.3</t>
  </si>
  <si>
    <t xml:space="preserve">Мероприятие 05.04 Проведение капитального ремонта, текущего ремонта и благоустройство территорий культурно-досуговых учреждений культуры </t>
  </si>
  <si>
    <t>Проведен капитальный ремонт, текущий ремонт и благоустройство территорий муниципальных театрально-концертных организаций и учреждений культуры, осуществляющих демонстрацию кинофильмов, кинопрокат, развитие киноискусства, ед.</t>
  </si>
  <si>
    <t>5</t>
  </si>
  <si>
    <t>Основное мероприятие 06 Создание условий для массового отдыха жителей муниципального образования в парках культуры и отдыха</t>
  </si>
  <si>
    <t>Управление благоустройства и содержания территорий Администрации городского округа Жуковский;
МАУ «Парк культуры и отдыха»</t>
  </si>
  <si>
    <t>5.1</t>
  </si>
  <si>
    <t>Мероприятие 06.01 Расходы на обеспечение деятельности (оказание услуг) муниципальных учреждений - парк культуры и отдыха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</si>
  <si>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парков культуры и отдыха, процент</t>
  </si>
  <si>
    <t>5.1.1</t>
  </si>
  <si>
    <t>5.1.2</t>
  </si>
  <si>
    <t>Субсидия автономным учреждениям на иные цели</t>
  </si>
  <si>
    <t>6</t>
  </si>
  <si>
    <t xml:space="preserve">Основное мероприятие А2 - Федеральный проект «Творческие люди»     </t>
  </si>
  <si>
    <t>МБУДО ЖДШИ №1</t>
  </si>
  <si>
    <t>6.1</t>
  </si>
  <si>
    <t xml:space="preserve">Мероприятие А2.04 Финансирование организаций дополнительного образования сферы культуры, направленное на социальную поддержку одаренных детей </t>
  </si>
  <si>
    <t>Предоставлена адресная финансовая социальная поддержка по итогам рейтингования обучающихся муниципальных организаций дополнительного образования сферы культуры, единиц</t>
  </si>
  <si>
    <t>Основное мероприятие 07. Обеспечение функций муниципальных учреждений культуры Московской области</t>
  </si>
  <si>
    <t>Мероприятие 07.02.Финансовое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</si>
  <si>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Доля работников муниципальных культурно-досуговых учреждений, которым произведены стимулирующие выплаты, в общей численности работников муниципальных культурно-досуговых учреждений, которым предусмотрены стимулирующие выплаты, процент</t>
  </si>
  <si>
    <t>Итого по Подпрограмме 4 «Развитие профессионального искусства, гастрольно-концертной и культурно-досуговой деятельности, кинематографии»:</t>
  </si>
  <si>
    <t xml:space="preserve">6.4. Подпрограмма 5 «Укрепление материально-технической базы муниципальных учреждений культуры» </t>
  </si>
  <si>
    <t xml:space="preserve">Подпрограмма 5 «Укрепление материально-технической базы муниципальных учреждений культуры»
</t>
  </si>
  <si>
    <t>Отдел по развитию культуры и туризму Управления развитием отраслей социальной сферы Администрации городского округа Жуковский</t>
  </si>
  <si>
    <t>Основное мероприятие 01. Создание доступной среды</t>
  </si>
  <si>
    <t>Мероприятие 01.01. Создание доступной среды в муниципальных учреждениях культуры</t>
  </si>
  <si>
    <t>Оборудованы в соответствии с требованиями доступности для инвалидов и других маломобильных групп населения объекты организаций культуры, единиц</t>
  </si>
  <si>
    <t>Основное мероприятие 02. Обеспечение современных условий деятельности муниципальных культурно-досуговых учреждений и организаций дополнительного образования сферы культуры</t>
  </si>
  <si>
    <t>Мероприятие 02.02. Проведение ремонта объектов муниципальных культурно-досуговых учреждений.</t>
  </si>
  <si>
    <t>Количество объектов муниципальных культурно-досуговых учреждений, в отношении которых проведен ремонт, единиц</t>
  </si>
  <si>
    <t xml:space="preserve"> -</t>
  </si>
  <si>
    <t>Итого по Подпрограмме 5 «Укрепление материально-технической базы муниципальных учреждений культуры»:</t>
  </si>
  <si>
    <t xml:space="preserve">6.5. Подпрограмма 6 «Развитие образования в сфере культуры» </t>
  </si>
  <si>
    <t>Подпрограмма 6 «Развитие образования в сфере культуры»</t>
  </si>
  <si>
    <t>Основное мероприятие 01. Обеспечение функций муниципальных организаций дополнительного образования сферы культуры</t>
  </si>
  <si>
    <t>МБУДО ЖДШИ №1
МБУДО ЖДШИ №2
 МБУДО ДХШ «Полет»</t>
  </si>
  <si>
    <r>
      <t xml:space="preserve">Мероприятие 01.01. </t>
    </r>
    <r>
      <rPr>
        <sz val="13"/>
        <rFont val="Times New Roman"/>
        <family val="1"/>
        <charset val="204"/>
      </rPr>
      <t>Расходы на обеспечение деятельности (оказание услуг) муниципальных организаций дополнительного образования сферы культуры</t>
    </r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</si>
  <si>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организаций дополнительного образования сферы культуры, процент</t>
  </si>
  <si>
    <t>Расходы на обеспечение деятельности (оказание услуг) муниципальных учреждений -организации дополнительного образования (МБУДО «ЖДШИ№1»)</t>
  </si>
  <si>
    <r>
      <rPr>
        <i/>
        <sz val="13"/>
        <color rgb="FF000000"/>
        <rFont val="Times New Roman"/>
        <family val="1"/>
        <charset val="204"/>
      </rPr>
      <t xml:space="preserve">Субсидия бюджетным учреждениям на иные цели </t>
    </r>
    <r>
      <rPr>
        <i/>
        <sz val="13"/>
        <color rgb="FFDC143C"/>
        <rFont val="Times New Roman"/>
        <family val="1"/>
        <charset val="204"/>
      </rPr>
      <t>(ремонт помещения по ул. Мичурина,13)</t>
    </r>
  </si>
  <si>
    <t>Субсидия бюджетным учреждениям на иные цели (приобретение муз. инструментов)</t>
  </si>
  <si>
    <t>Субсидия бюджетным учреждениям на иные цели (ремонт ограждения)</t>
  </si>
  <si>
    <t>Расходы на обеспечение деятельности (оказание услуг) муниципальных учреждений -организации дополнительного образования (МБУДО «ЖДШИ№2»)</t>
  </si>
  <si>
    <t>МБУДО ЖДШИ №2</t>
  </si>
  <si>
    <t>Субсидия бюджетным учреждениям на иные цели (выполнение работ по монтажу системы охранного видеонаблюдения)</t>
  </si>
  <si>
    <t>1.1.6</t>
  </si>
  <si>
    <t>Субсидия бюджетным учреждениям на иные цели (вывоз и утилизация списанных муз.инструментов)</t>
  </si>
  <si>
    <t>Расходы на обеспечение деятельности (оказание услуг) муниципальных учреждений -организации дополнительного образования (МБУДО ДХШ «Полет»)</t>
  </si>
  <si>
    <t>МБУДО ДХШ «Полет»</t>
  </si>
  <si>
    <t>Основное мероприятие А1. Федеральный проект «Культурная среда»</t>
  </si>
  <si>
    <t>Мероприятие А1.01 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культуры)</t>
  </si>
  <si>
    <t>Оснащены образовательные учреждения в сфере культуры (детские школы искусств по видам искусств и училищ) музыкальными инструментами, оборудованием и учебными материалами, единиц</t>
  </si>
  <si>
    <t>Итого 2027 год</t>
  </si>
  <si>
    <t>Итого 2024 год</t>
  </si>
  <si>
    <t>2.2</t>
  </si>
  <si>
    <t>Мероприятие А1.02 Приобретение музыкальных инструментов для муниципальных организаций дополнительного образования в сфере культуры</t>
  </si>
  <si>
    <t>Основное мероприятие 03 Обеспечение современных условий организации образовательного и учебно-производственного процесса</t>
  </si>
  <si>
    <t>МБУДО ЖДШИ №1 
МБУДО ЖДШИ №2             МБУДО ДХШ «Полет»</t>
  </si>
  <si>
    <t>Мероприятие 03.10. Проведение текущего ремонта организаций дополнительного образования сферы культуры</t>
  </si>
  <si>
    <t xml:space="preserve">МБУДО ЖДШИ №1 
МБУДО ЖДШИ №2             </t>
  </si>
  <si>
    <t>Проведен текущий ремонт муниципальных организаций дополнительного образования сферы культуры, ед.</t>
  </si>
  <si>
    <t>2.1.1</t>
  </si>
  <si>
    <t xml:space="preserve">Текущий ремонт арендованных помещений </t>
  </si>
  <si>
    <t>2.1.2</t>
  </si>
  <si>
    <t xml:space="preserve">Текущий ремонт помещений 
</t>
  </si>
  <si>
    <t>2.1.3</t>
  </si>
  <si>
    <t>3.2</t>
  </si>
  <si>
    <t xml:space="preserve">МБУДО ЖДШИ №1
</t>
  </si>
  <si>
    <t>Субсидия бюджетным учреждениям на иные цели (ремонт помещения ЖДШИ № 1 по ул. Мичурина,13)</t>
  </si>
  <si>
    <t>3.3</t>
  </si>
  <si>
    <t>Мероприятие 03.04. Приобретение музыкальных инструментов для муниципальных организаций дополнительного образования в сфере культуры</t>
  </si>
  <si>
    <t>МБУДО ЖДШИ №2             МБУДО ДХШ «Полет»</t>
  </si>
  <si>
    <t>Оснащены образовательные учреждения в сфере культуры (детские школы искусств по видам искусств и училищ) музыкальными инструментами, ед.</t>
  </si>
  <si>
    <t>Основное мероприятие 04 Обеспечение пожарной безопасности и создание доступной среды</t>
  </si>
  <si>
    <t>Отдел по развитию культуры и туризму Управления развитием отраслей социальной сферы Администрации городского округа Жуковский 
МБУДО ЖДШИ №2</t>
  </si>
  <si>
    <t>Мероприятие 04.01 Выполнение работ по обеспечению пожарной безопасности в организациях дополнительного образования сферы культуры</t>
  </si>
  <si>
    <t>Завершены работы по обеспечению пожарной безопасности в организациях дополнительного образования сферы культуры, единиц</t>
  </si>
  <si>
    <t>4.2</t>
  </si>
  <si>
    <t>Мероприятие 04.02 Создание доступной среды в муниципальных учреждениях дополнительного образования сферы культуры</t>
  </si>
  <si>
    <t>Оборудованы в соответствии с требованиями доступности для инвалидов и других маломобильных групп населения объекты организаций дополнительного образования сферы культуры, единиц</t>
  </si>
  <si>
    <t>Основное мероприятие 05 Финансовое обеспечение организаций дополнительного образования сферы культуры Московской области</t>
  </si>
  <si>
    <t xml:space="preserve">МБУДО ЖДШИ №1
МБУДО ЖДШИ №2 
МБУДО ДХШ «Полет»
</t>
  </si>
  <si>
    <t>Мероприятие 05.01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</si>
  <si>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 xml:space="preserve">МБУДО ЖДШИ №1
МБУДО ЖДШИ №2
</t>
  </si>
  <si>
    <t>Доля работников организаций дополнительного образования сферы культуры (руководители и педагогические работники), которым произведены выплаты за высокий уровень достижений работы педагогического коллектива по дополнительному образованию в сфере культуры, в общей численности указанной категории работников организаций дополнительного образования сферы культуры, которым предусмотрены выплаты, %</t>
  </si>
  <si>
    <t>5.1.1.</t>
  </si>
  <si>
    <t>Субсидия на иные цели: МБУДО ЖДШИ №1</t>
  </si>
  <si>
    <t>Субсидия на иные цели: МБУДО ЖДШИ №2</t>
  </si>
  <si>
    <t>Мероприятие 05.02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</si>
  <si>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Доля преподавателей в области музыкального искусства организаций дополнительного образования сферы культуры, которым произведены выплаты в общей численности указанной категории преподавателей в области музыкального искусства организаций дополнительного образования сферы культуры, которым предусмотрены выплаты, процент</t>
  </si>
  <si>
    <t>5.3</t>
  </si>
  <si>
    <t>Мероприятие 05.03 Сохранение достигнутого уровня заработной платы педагогических работников организаций дополнительного образования сферы культуры</t>
  </si>
  <si>
    <t>МБУДО ЖДШИ 1              МБУДО ЖДШИ 2</t>
  </si>
  <si>
    <t>Достигнуто соотношение средней заработной платы педагогических работников организаций дополнительного образования сферы культуры без учета внешних совместителей и среднемесячной начисленной заработной платы учителей в Московской области, которым предусмотрены выплаты, %</t>
  </si>
  <si>
    <t>5.4</t>
  </si>
  <si>
    <t>Мероприятие 05.04. Предоставления детям отделньных категорий граждан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</si>
  <si>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 xml:space="preserve">МБУДО ЖДШИ №1
МБУДО ЖДШИ №2
 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</si>
  <si>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организациях дополнительного образования сферы культуры в Московской области, чел.</t>
  </si>
  <si>
    <t>Основное мероприятие Я5 - Федеральный проект "Семейные ценности и инфраструктура культуры"</t>
  </si>
  <si>
    <t>Мероприятие Я5.01 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</si>
  <si>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Оснащены образовательные организации в сфере культуры (детские школы искусств и училища) музыкальными инструментами, оборудованием и учебными материалами, ед.</t>
  </si>
  <si>
    <t xml:space="preserve">Итого по Подпрограмме 6 «Развитие образования в сфере культуры»: </t>
  </si>
  <si>
    <t xml:space="preserve">5.6. Подпрограмма 7 «Развитие туризма» </t>
  </si>
  <si>
    <t>Ответственный за выполнение мероприятия подпрограммы</t>
  </si>
  <si>
    <t xml:space="preserve">Подпрограмма 7 «Развитие туризма» 
</t>
  </si>
  <si>
    <r>
      <rPr>
        <sz val="13"/>
        <color rgb="FF000000"/>
        <rFont val="Times New Roman"/>
        <family val="1"/>
        <charset val="204"/>
      </rPr>
      <t xml:space="preserve">Основное мероприятие 01. </t>
    </r>
    <r>
      <rPr>
        <sz val="13"/>
        <rFont val="Times New Roman"/>
        <family val="1"/>
        <charset val="204"/>
      </rPr>
      <t>Развитие рынка туристских услуг, развитие внутреннего и въездного туризма</t>
    </r>
  </si>
  <si>
    <t>Основное мероприятие 02. Формирование имиджа и продвижение туристских услуг Московской области на внутреннем и международном туристских рынках</t>
  </si>
  <si>
    <t>2020-2024</t>
  </si>
  <si>
    <t>Итого по Подпрограмме 7 «Развитие туризма» :</t>
  </si>
  <si>
    <t xml:space="preserve"> 6.6. Подпрограмма 8 «Обеспечивающая подпрограмма» </t>
  </si>
  <si>
    <t xml:space="preserve">2026 год </t>
  </si>
  <si>
    <t xml:space="preserve">2027 год </t>
  </si>
  <si>
    <t xml:space="preserve">2028 год </t>
  </si>
  <si>
    <t xml:space="preserve">Подпрограмма 8 «Обеспечивающая подпрограмма»
</t>
  </si>
  <si>
    <t>Основное мероприятие 01. Создание условий для реализации полномочий органов местного самоуправления</t>
  </si>
  <si>
    <t>Отдел по  культуре, туризму, физической культуре и спорту Управления развитием отраслей социальной сферы Администрации городского округа Жуковский
МУК «ДК» МАУ «Парк культуры и отдыха»</t>
  </si>
  <si>
    <t xml:space="preserve"> Мероприятие 01.02. Мероприятия в сфере культуры</t>
  </si>
  <si>
    <t>Отдел по  культуре, туризму, физической культуре и спорту Управления развитием отраслей социальной сферы Администрации городского округа Жуковский,
 МУК «ДК»
МАУ «Парк культуры и отдыха»</t>
  </si>
  <si>
    <t>Проведены городские праздничные культурно-массовые мероприятия,единиц</t>
  </si>
  <si>
    <t xml:space="preserve">2029 год </t>
  </si>
  <si>
    <t xml:space="preserve">2030 год </t>
  </si>
  <si>
    <t>Итого по Подпрограмме 8 «Обеспечивающая подпрограмма»:</t>
  </si>
  <si>
    <t>ВСЕГО ПО ПРОГРАММЕ КУЛЬТУРА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</si>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</sst>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00"/>
    <numFmt numFmtId="165" formatCode="#,##0.0000000"/>
    <numFmt numFmtId="166" formatCode="0.000000"/>
    <numFmt numFmtId="169" formatCode="0.000000000"/>
  </numFmts>
  <fonts count="40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3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i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FF0000"/>
      <name val="Arial Cyr"/>
      <charset val="204"/>
    </font>
    <font>
      <b/>
      <sz val="13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i/>
      <sz val="13"/>
      <color rgb="FFDC143C"/>
      <name val="Times New Roman"/>
      <family val="1"/>
      <charset val="204"/>
    </font>
    <font>
      <sz val="11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0C0C0"/>
        <bgColor rgb="FFD9D9D9"/>
      </patternFill>
    </fill>
    <fill>
      <patternFill patternType="solid">
        <fgColor rgb="FFD9D9D9"/>
        <bgColor rgb="FFDCDCDC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DCDCDC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CCFFCC"/>
      </patternFill>
    </fill>
    <fill>
      <patternFill patternType="solid">
        <fgColor theme="0"/>
        <bgColor rgb="FF98FB98"/>
      </patternFill>
    </fill>
    <fill>
      <patternFill patternType="solid">
        <fgColor rgb="FFF2F2F2"/>
        <bgColor rgb="FFFFFFFF"/>
      </patternFill>
    </fill>
    <fill>
      <patternFill patternType="solid">
        <fgColor rgb="FF98FB98"/>
        <bgColor rgb="FFCCFF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90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1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0" fillId="8" borderId="1" xfId="0" applyNumberFormat="1" applyFont="1" applyFill="1" applyBorder="1" applyAlignment="1">
      <alignment horizontal="center" vertical="center" wrapText="1"/>
    </xf>
    <xf numFmtId="4" fontId="6" fillId="8" borderId="1" xfId="0" applyNumberFormat="1" applyFont="1" applyFill="1" applyBorder="1" applyAlignment="1">
      <alignment horizontal="center" vertical="center" wrapText="1"/>
    </xf>
    <xf numFmtId="1" fontId="6" fillId="8" borderId="1" xfId="0" applyNumberFormat="1" applyFont="1" applyFill="1" applyBorder="1" applyAlignment="1">
      <alignment horizontal="center" vertical="center" wrapText="1"/>
    </xf>
    <xf numFmtId="4" fontId="11" fillId="8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164" fontId="16" fillId="9" borderId="1" xfId="0" applyNumberFormat="1" applyFont="1" applyFill="1" applyBorder="1" applyAlignment="1">
      <alignment horizontal="center" vertical="center" wrapText="1"/>
    </xf>
    <xf numFmtId="164" fontId="14" fillId="9" borderId="1" xfId="0" applyNumberFormat="1" applyFont="1" applyFill="1" applyBorder="1" applyAlignment="1">
      <alignment horizontal="center" vertical="center" wrapText="1"/>
    </xf>
    <xf numFmtId="165" fontId="14" fillId="9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49" fontId="7" fillId="10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4" borderId="5" xfId="0" applyNumberFormat="1" applyFont="1" applyFill="1" applyBorder="1" applyAlignment="1">
      <alignment horizontal="center" vertical="center" wrapText="1"/>
    </xf>
    <xf numFmtId="2" fontId="6" fillId="4" borderId="6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2" fontId="6" fillId="4" borderId="7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left" vertical="top" wrapText="1"/>
    </xf>
    <xf numFmtId="164" fontId="14" fillId="0" borderId="1" xfId="0" applyNumberFormat="1" applyFont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vertical="center" wrapText="1"/>
    </xf>
    <xf numFmtId="164" fontId="14" fillId="12" borderId="1" xfId="0" applyNumberFormat="1" applyFont="1" applyFill="1" applyBorder="1" applyAlignment="1">
      <alignment horizontal="center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164" fontId="14" fillId="5" borderId="1" xfId="0" applyNumberFormat="1" applyFont="1" applyFill="1" applyBorder="1" applyAlignment="1">
      <alignment horizontal="center" vertical="center" wrapText="1"/>
    </xf>
    <xf numFmtId="164" fontId="14" fillId="7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left" vertical="top" wrapText="1"/>
    </xf>
    <xf numFmtId="2" fontId="21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4" fontId="8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21" fillId="4" borderId="0" xfId="0" applyNumberFormat="1" applyFont="1" applyFill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164" fontId="3" fillId="13" borderId="1" xfId="0" applyNumberFormat="1" applyFont="1" applyFill="1" applyBorder="1" applyAlignment="1">
      <alignment horizontal="center" vertical="center" wrapText="1"/>
    </xf>
    <xf numFmtId="0" fontId="23" fillId="14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4" fontId="25" fillId="14" borderId="1" xfId="0" applyNumberFormat="1" applyFont="1" applyFill="1" applyBorder="1" applyAlignment="1">
      <alignment horizontal="left" vertical="top" wrapText="1"/>
    </xf>
    <xf numFmtId="0" fontId="12" fillId="14" borderId="1" xfId="0" applyFont="1" applyFill="1" applyBorder="1" applyAlignment="1">
      <alignment horizontal="center" vertical="center" wrapText="1"/>
    </xf>
    <xf numFmtId="4" fontId="25" fillId="14" borderId="1" xfId="0" applyNumberFormat="1" applyFont="1" applyFill="1" applyBorder="1" applyAlignment="1">
      <alignment vertical="center" wrapText="1"/>
    </xf>
    <xf numFmtId="164" fontId="9" fillId="14" borderId="2" xfId="0" applyNumberFormat="1" applyFont="1" applyFill="1" applyBorder="1" applyAlignment="1">
      <alignment horizontal="center" vertical="center" wrapText="1"/>
    </xf>
    <xf numFmtId="164" fontId="9" fillId="14" borderId="3" xfId="0" applyNumberFormat="1" applyFont="1" applyFill="1" applyBorder="1" applyAlignment="1">
      <alignment horizontal="center" vertical="center" wrapText="1"/>
    </xf>
    <xf numFmtId="164" fontId="9" fillId="14" borderId="4" xfId="0" applyNumberFormat="1" applyFont="1" applyFill="1" applyBorder="1" applyAlignment="1">
      <alignment horizontal="center" vertical="center" wrapText="1"/>
    </xf>
    <xf numFmtId="164" fontId="9" fillId="14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left" vertical="top" wrapText="1"/>
    </xf>
    <xf numFmtId="164" fontId="3" fillId="13" borderId="1" xfId="0" applyNumberFormat="1" applyFont="1" applyFill="1" applyBorder="1" applyAlignment="1">
      <alignment horizontal="center" vertical="center" wrapText="1"/>
    </xf>
    <xf numFmtId="0" fontId="12" fillId="14" borderId="5" xfId="0" applyFont="1" applyFill="1" applyBorder="1" applyAlignment="1">
      <alignment horizontal="center" vertical="center" wrapText="1"/>
    </xf>
    <xf numFmtId="4" fontId="25" fillId="0" borderId="1" xfId="0" applyNumberFormat="1" applyFont="1" applyBorder="1" applyAlignment="1">
      <alignment vertical="center" wrapText="1"/>
    </xf>
    <xf numFmtId="0" fontId="12" fillId="14" borderId="6" xfId="0" applyFont="1" applyFill="1" applyBorder="1" applyAlignment="1">
      <alignment horizontal="center" vertical="center" wrapText="1"/>
    </xf>
    <xf numFmtId="0" fontId="12" fillId="14" borderId="7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13" fillId="0" borderId="0" xfId="0" applyFont="1"/>
    <xf numFmtId="0" fontId="26" fillId="0" borderId="0" xfId="0" applyFont="1"/>
    <xf numFmtId="164" fontId="9" fillId="4" borderId="2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164" fontId="9" fillId="4" borderId="4" xfId="0" applyNumberFormat="1" applyFont="1" applyFill="1" applyBorder="1" applyAlignment="1">
      <alignment horizontal="center" vertical="center" wrapText="1"/>
    </xf>
    <xf numFmtId="164" fontId="9" fillId="13" borderId="1" xfId="0" applyNumberFormat="1" applyFont="1" applyFill="1" applyBorder="1" applyAlignment="1">
      <alignment horizontal="center" vertical="center" wrapText="1"/>
    </xf>
    <xf numFmtId="164" fontId="9" fillId="13" borderId="2" xfId="0" applyNumberFormat="1" applyFont="1" applyFill="1" applyBorder="1" applyAlignment="1">
      <alignment horizontal="center" vertical="center" wrapText="1"/>
    </xf>
    <xf numFmtId="164" fontId="9" fillId="13" borderId="3" xfId="0" applyNumberFormat="1" applyFont="1" applyFill="1" applyBorder="1" applyAlignment="1">
      <alignment horizontal="center" vertical="center" wrapText="1"/>
    </xf>
    <xf numFmtId="164" fontId="9" fillId="13" borderId="4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 wrapText="1"/>
      <protection locked="0" hidden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  <protection locked="0" hidden="1"/>
    </xf>
    <xf numFmtId="4" fontId="28" fillId="8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  <protection locked="0" hidden="1"/>
    </xf>
    <xf numFmtId="0" fontId="2" fillId="0" borderId="1" xfId="0" applyFont="1" applyBorder="1" applyAlignment="1" applyProtection="1">
      <alignment horizontal="left" vertical="center" wrapText="1"/>
      <protection locked="0" hidden="1"/>
    </xf>
    <xf numFmtId="0" fontId="4" fillId="0" borderId="1" xfId="0" applyFont="1" applyBorder="1" applyAlignment="1">
      <alignment vertical="top" wrapText="1"/>
    </xf>
    <xf numFmtId="0" fontId="12" fillId="5" borderId="1" xfId="0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left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4" fontId="11" fillId="8" borderId="1" xfId="0" applyNumberFormat="1" applyFont="1" applyFill="1" applyBorder="1" applyAlignment="1">
      <alignment horizontal="center" vertical="center" wrapText="1"/>
    </xf>
    <xf numFmtId="4" fontId="12" fillId="8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164" fontId="9" fillId="5" borderId="3" xfId="0" applyNumberFormat="1" applyFont="1" applyFill="1" applyBorder="1" applyAlignment="1">
      <alignment horizontal="center" vertical="center" wrapText="1"/>
    </xf>
    <xf numFmtId="164" fontId="9" fillId="5" borderId="4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 wrapText="1"/>
    </xf>
    <xf numFmtId="4" fontId="30" fillId="8" borderId="1" xfId="0" applyNumberFormat="1" applyFont="1" applyFill="1" applyBorder="1" applyAlignment="1">
      <alignment horizontal="center" vertical="center" wrapText="1"/>
    </xf>
    <xf numFmtId="4" fontId="17" fillId="8" borderId="1" xfId="0" applyNumberFormat="1" applyFont="1" applyFill="1" applyBorder="1" applyAlignment="1">
      <alignment horizontal="center" vertical="center" wrapText="1"/>
    </xf>
    <xf numFmtId="4" fontId="17" fillId="8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64" fontId="16" fillId="5" borderId="1" xfId="0" applyNumberFormat="1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left" vertical="center" wrapText="1"/>
    </xf>
    <xf numFmtId="164" fontId="16" fillId="4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4" fontId="16" fillId="8" borderId="1" xfId="0" applyNumberFormat="1" applyFont="1" applyFill="1" applyBorder="1" applyAlignment="1">
      <alignment horizontal="center" vertical="center" wrapText="1"/>
    </xf>
    <xf numFmtId="4" fontId="14" fillId="8" borderId="1" xfId="0" applyNumberFormat="1" applyFont="1" applyFill="1" applyBorder="1" applyAlignment="1">
      <alignment horizontal="center" vertical="center" wrapText="1"/>
    </xf>
    <xf numFmtId="4" fontId="14" fillId="8" borderId="1" xfId="0" applyNumberFormat="1" applyFont="1" applyFill="1" applyBorder="1" applyAlignment="1">
      <alignment horizontal="center" vertical="center" wrapText="1"/>
    </xf>
    <xf numFmtId="4" fontId="30" fillId="8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" fontId="25" fillId="0" borderId="5" xfId="0" applyNumberFormat="1" applyFont="1" applyBorder="1" applyAlignment="1">
      <alignment horizontal="center" vertical="center" wrapText="1"/>
    </xf>
    <xf numFmtId="164" fontId="18" fillId="9" borderId="5" xfId="0" applyNumberFormat="1" applyFont="1" applyFill="1" applyBorder="1" applyAlignment="1">
      <alignment horizontal="center" vertical="center" wrapText="1"/>
    </xf>
    <xf numFmtId="164" fontId="9" fillId="9" borderId="1" xfId="0" applyNumberFormat="1" applyFont="1" applyFill="1" applyBorder="1" applyAlignment="1">
      <alignment horizontal="center" vertical="center" wrapText="1"/>
    </xf>
    <xf numFmtId="165" fontId="9" fillId="9" borderId="1" xfId="0" applyNumberFormat="1" applyFont="1" applyFill="1" applyBorder="1" applyAlignment="1">
      <alignment horizontal="center" vertical="center" wrapText="1"/>
    </xf>
    <xf numFmtId="4" fontId="25" fillId="0" borderId="7" xfId="0" applyNumberFormat="1" applyFont="1" applyBorder="1" applyAlignment="1">
      <alignment horizontal="center" vertical="center" wrapText="1"/>
    </xf>
    <xf numFmtId="164" fontId="18" fillId="9" borderId="7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4" fontId="33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4" fontId="33" fillId="0" borderId="1" xfId="0" applyNumberFormat="1" applyFont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8" fillId="0" borderId="0" xfId="0" applyFont="1"/>
    <xf numFmtId="0" fontId="2" fillId="0" borderId="0" xfId="0" applyFont="1"/>
    <xf numFmtId="2" fontId="4" fillId="0" borderId="0" xfId="0" applyNumberFormat="1" applyFont="1"/>
    <xf numFmtId="0" fontId="16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49" fontId="29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 applyProtection="1">
      <alignment horizontal="center" vertical="center" wrapText="1"/>
      <protection locked="0" hidden="1"/>
    </xf>
    <xf numFmtId="0" fontId="13" fillId="0" borderId="1" xfId="0" applyFont="1" applyBorder="1" applyAlignment="1">
      <alignment vertical="top" wrapText="1"/>
    </xf>
    <xf numFmtId="4" fontId="17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3" fontId="17" fillId="4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center" vertical="top" wrapText="1"/>
    </xf>
    <xf numFmtId="4" fontId="34" fillId="0" borderId="1" xfId="0" applyNumberFormat="1" applyFont="1" applyBorder="1" applyAlignment="1">
      <alignment horizontal="left" vertical="top" wrapText="1"/>
    </xf>
    <xf numFmtId="164" fontId="16" fillId="4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/>
    <xf numFmtId="4" fontId="34" fillId="0" borderId="1" xfId="0" applyNumberFormat="1" applyFont="1" applyBorder="1" applyAlignment="1">
      <alignment vertical="center" wrapText="1"/>
    </xf>
    <xf numFmtId="164" fontId="16" fillId="4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5" fillId="0" borderId="0" xfId="0" applyFont="1"/>
    <xf numFmtId="0" fontId="31" fillId="0" borderId="0" xfId="0" applyFont="1"/>
    <xf numFmtId="2" fontId="13" fillId="0" borderId="0" xfId="0" applyNumberFormat="1" applyFont="1"/>
    <xf numFmtId="0" fontId="4" fillId="0" borderId="0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/>
    </xf>
    <xf numFmtId="0" fontId="22" fillId="15" borderId="1" xfId="0" applyFont="1" applyFill="1" applyBorder="1" applyAlignment="1">
      <alignment horizontal="left" vertical="center" wrapText="1"/>
    </xf>
    <xf numFmtId="0" fontId="4" fillId="15" borderId="1" xfId="0" applyFont="1" applyFill="1" applyBorder="1" applyAlignment="1">
      <alignment horizontal="center" vertical="center" wrapText="1"/>
    </xf>
    <xf numFmtId="4" fontId="8" fillId="15" borderId="1" xfId="0" applyNumberFormat="1" applyFont="1" applyFill="1" applyBorder="1" applyAlignment="1">
      <alignment horizontal="left" vertical="top" wrapText="1"/>
    </xf>
    <xf numFmtId="164" fontId="1" fillId="15" borderId="1" xfId="0" applyNumberFormat="1" applyFont="1" applyFill="1" applyBorder="1" applyAlignment="1">
      <alignment horizontal="center" vertical="center" wrapText="1"/>
    </xf>
    <xf numFmtId="164" fontId="3" fillId="15" borderId="1" xfId="0" applyNumberFormat="1" applyFont="1" applyFill="1" applyBorder="1" applyAlignment="1">
      <alignment horizontal="center" vertical="center" wrapText="1"/>
    </xf>
    <xf numFmtId="164" fontId="3" fillId="15" borderId="1" xfId="0" applyNumberFormat="1" applyFont="1" applyFill="1" applyBorder="1" applyAlignment="1">
      <alignment horizontal="center" vertical="center"/>
    </xf>
    <xf numFmtId="4" fontId="8" fillId="15" borderId="1" xfId="0" applyNumberFormat="1" applyFont="1" applyFill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" fontId="16" fillId="8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/>
    <xf numFmtId="49" fontId="24" fillId="0" borderId="1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24" fillId="5" borderId="1" xfId="0" applyFont="1" applyFill="1" applyBorder="1" applyAlignment="1">
      <alignment vertical="center" wrapText="1"/>
    </xf>
    <xf numFmtId="164" fontId="9" fillId="5" borderId="2" xfId="0" applyNumberFormat="1" applyFont="1" applyFill="1" applyBorder="1" applyAlignment="1">
      <alignment horizontal="center" vertical="center"/>
    </xf>
    <xf numFmtId="164" fontId="9" fillId="5" borderId="3" xfId="0" applyNumberFormat="1" applyFont="1" applyFill="1" applyBorder="1" applyAlignment="1">
      <alignment horizontal="center" vertical="center"/>
    </xf>
    <xf numFmtId="164" fontId="9" fillId="5" borderId="4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4" fontId="9" fillId="8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49" fontId="24" fillId="0" borderId="5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49" fontId="24" fillId="0" borderId="6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49" fontId="24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/>
    </xf>
    <xf numFmtId="2" fontId="17" fillId="4" borderId="1" xfId="0" applyNumberFormat="1" applyFont="1" applyFill="1" applyBorder="1" applyAlignment="1">
      <alignment horizontal="center" vertical="center" wrapText="1"/>
    </xf>
    <xf numFmtId="164" fontId="31" fillId="4" borderId="1" xfId="0" applyNumberFormat="1" applyFont="1" applyFill="1" applyBorder="1" applyAlignment="1">
      <alignment horizontal="center" vertical="center"/>
    </xf>
    <xf numFmtId="164" fontId="13" fillId="4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4" fillId="0" borderId="0" xfId="0" applyFont="1"/>
    <xf numFmtId="0" fontId="36" fillId="0" borderId="0" xfId="0" applyFont="1"/>
    <xf numFmtId="0" fontId="17" fillId="0" borderId="1" xfId="0" applyFont="1" applyBorder="1" applyAlignment="1">
      <alignment horizontal="center" vertical="top" wrapText="1"/>
    </xf>
    <xf numFmtId="49" fontId="19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3" fontId="27" fillId="5" borderId="1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3" fontId="31" fillId="5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4" fontId="8" fillId="0" borderId="7" xfId="0" applyNumberFormat="1" applyFont="1" applyBorder="1" applyAlignment="1">
      <alignment horizontal="left" vertical="top" wrapText="1"/>
    </xf>
    <xf numFmtId="4" fontId="1" fillId="16" borderId="11" xfId="0" applyNumberFormat="1" applyFont="1" applyFill="1" applyBorder="1" applyAlignment="1">
      <alignment horizontal="center" vertical="center" wrapText="1"/>
    </xf>
    <xf numFmtId="4" fontId="3" fillId="16" borderId="11" xfId="0" applyNumberFormat="1" applyFont="1" applyFill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left" vertical="top" wrapText="1"/>
    </xf>
    <xf numFmtId="4" fontId="8" fillId="0" borderId="11" xfId="0" applyNumberFormat="1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top" wrapText="1"/>
    </xf>
    <xf numFmtId="4" fontId="1" fillId="0" borderId="1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49" fontId="4" fillId="17" borderId="0" xfId="0" applyNumberFormat="1" applyFont="1" applyFill="1" applyAlignment="1">
      <alignment horizontal="center" vertical="center"/>
    </xf>
    <xf numFmtId="0" fontId="2" fillId="17" borderId="7" xfId="0" applyFont="1" applyFill="1" applyBorder="1" applyAlignment="1">
      <alignment horizontal="center" vertical="center" wrapText="1"/>
    </xf>
    <xf numFmtId="0" fontId="2" fillId="17" borderId="7" xfId="0" applyFont="1" applyFill="1" applyBorder="1" applyAlignment="1">
      <alignment horizontal="center" vertical="top" wrapText="1"/>
    </xf>
    <xf numFmtId="4" fontId="8" fillId="17" borderId="7" xfId="0" applyNumberFormat="1" applyFont="1" applyFill="1" applyBorder="1" applyAlignment="1">
      <alignment horizontal="left" vertical="top" wrapText="1"/>
    </xf>
    <xf numFmtId="164" fontId="1" fillId="17" borderId="7" xfId="0" applyNumberFormat="1" applyFont="1" applyFill="1" applyBorder="1" applyAlignment="1">
      <alignment horizontal="center" vertical="center"/>
    </xf>
    <xf numFmtId="164" fontId="1" fillId="17" borderId="2" xfId="0" applyNumberFormat="1" applyFont="1" applyFill="1" applyBorder="1" applyAlignment="1">
      <alignment horizontal="center" vertical="center"/>
    </xf>
    <xf numFmtId="164" fontId="1" fillId="17" borderId="3" xfId="0" applyNumberFormat="1" applyFont="1" applyFill="1" applyBorder="1" applyAlignment="1">
      <alignment horizontal="center" vertical="center"/>
    </xf>
    <xf numFmtId="164" fontId="1" fillId="17" borderId="4" xfId="0" applyNumberFormat="1" applyFont="1" applyFill="1" applyBorder="1" applyAlignment="1">
      <alignment horizontal="center" vertical="center"/>
    </xf>
    <xf numFmtId="164" fontId="1" fillId="17" borderId="7" xfId="0" applyNumberFormat="1" applyFont="1" applyFill="1" applyBorder="1" applyAlignment="1">
      <alignment vertical="center"/>
    </xf>
    <xf numFmtId="0" fontId="21" fillId="17" borderId="14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top" wrapText="1"/>
    </xf>
    <xf numFmtId="4" fontId="8" fillId="17" borderId="1" xfId="0" applyNumberFormat="1" applyFont="1" applyFill="1" applyBorder="1" applyAlignment="1">
      <alignment vertical="center" wrapText="1"/>
    </xf>
    <xf numFmtId="164" fontId="1" fillId="17" borderId="1" xfId="0" applyNumberFormat="1" applyFont="1" applyFill="1" applyBorder="1" applyAlignment="1">
      <alignment horizontal="center" vertical="center"/>
    </xf>
    <xf numFmtId="164" fontId="1" fillId="17" borderId="1" xfId="0" applyNumberFormat="1" applyFont="1" applyFill="1" applyBorder="1" applyAlignment="1">
      <alignment vertical="center"/>
    </xf>
    <xf numFmtId="0" fontId="21" fillId="17" borderId="15" xfId="0" applyFont="1" applyFill="1" applyBorder="1" applyAlignment="1">
      <alignment horizontal="center" vertical="center" wrapText="1"/>
    </xf>
    <xf numFmtId="49" fontId="4" fillId="0" borderId="0" xfId="0" applyNumberFormat="1" applyFont="1"/>
    <xf numFmtId="4" fontId="2" fillId="0" borderId="0" xfId="0" applyNumberFormat="1" applyFont="1"/>
    <xf numFmtId="4" fontId="1" fillId="0" borderId="0" xfId="0" applyNumberFormat="1" applyFont="1" applyAlignment="1">
      <alignment horizontal="right" vertical="center"/>
    </xf>
    <xf numFmtId="169" fontId="4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center"/>
    </xf>
    <xf numFmtId="169" fontId="4" fillId="0" borderId="0" xfId="0" applyNumberFormat="1" applyFont="1"/>
    <xf numFmtId="169" fontId="2" fillId="0" borderId="0" xfId="0" applyNumberFormat="1" applyFont="1"/>
    <xf numFmtId="0" fontId="4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1634"/>
  <sheetViews>
    <sheetView tabSelected="1" topLeftCell="A532" zoomScale="70" zoomScaleNormal="70" workbookViewId="0">
      <selection activeCell="E16" sqref="E16"/>
    </sheetView>
  </sheetViews>
  <sheetFormatPr defaultColWidth="9.7109375" defaultRowHeight="16.5" x14ac:dyDescent="0.25"/>
  <cols>
    <col min="1" max="1" width="10.42578125" style="382" customWidth="1"/>
    <col min="2" max="2" width="53.28515625" style="6" customWidth="1"/>
    <col min="3" max="3" width="15" style="6" customWidth="1"/>
    <col min="4" max="4" width="26.42578125" style="219" customWidth="1"/>
    <col min="5" max="5" width="21.5703125" style="389" customWidth="1"/>
    <col min="6" max="6" width="12" style="389" customWidth="1"/>
    <col min="7" max="7" width="11" style="389" customWidth="1"/>
    <col min="8" max="8" width="12.28515625" style="389" customWidth="1"/>
    <col min="9" max="10" width="11" style="389" customWidth="1"/>
    <col min="11" max="11" width="18.85546875" style="389" customWidth="1"/>
    <col min="12" max="12" width="18.5703125" style="383" customWidth="1"/>
    <col min="13" max="13" width="19.5703125" style="221" customWidth="1"/>
    <col min="14" max="14" width="20.42578125" style="221" customWidth="1"/>
    <col min="15" max="15" width="35.85546875" style="6" customWidth="1"/>
    <col min="16" max="34" width="9.140625" style="6" customWidth="1"/>
    <col min="35" max="36" width="9.140625" customWidth="1"/>
  </cols>
  <sheetData>
    <row r="1" spans="1:15" ht="70.5" customHeight="1" x14ac:dyDescent="0.25">
      <c r="A1" s="1"/>
      <c r="B1" s="2"/>
      <c r="C1" s="3"/>
      <c r="D1" s="3"/>
      <c r="E1" s="3"/>
      <c r="F1" s="4"/>
      <c r="G1" s="4"/>
      <c r="H1" s="4"/>
      <c r="I1" s="4"/>
      <c r="J1" s="4"/>
      <c r="K1" s="4"/>
      <c r="L1" s="3"/>
      <c r="M1" s="5" t="s">
        <v>0</v>
      </c>
      <c r="N1" s="5"/>
      <c r="O1" s="5"/>
    </row>
    <row r="2" spans="1:15" ht="35.25" customHeight="1" x14ac:dyDescent="0.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26.25" customHeight="1" x14ac:dyDescent="0.25">
      <c r="A3" s="8"/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34.5" customHeight="1" x14ac:dyDescent="0.25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2" t="s">
        <v>8</v>
      </c>
      <c r="G4" s="12"/>
      <c r="H4" s="12"/>
      <c r="I4" s="12"/>
      <c r="J4" s="12"/>
      <c r="K4" s="12"/>
      <c r="L4" s="12"/>
      <c r="M4" s="12"/>
      <c r="N4" s="12"/>
      <c r="O4" s="12" t="s">
        <v>9</v>
      </c>
    </row>
    <row r="5" spans="1:15" ht="33" customHeight="1" x14ac:dyDescent="0.25">
      <c r="A5" s="9"/>
      <c r="B5" s="10"/>
      <c r="C5" s="11"/>
      <c r="D5" s="11"/>
      <c r="E5" s="12"/>
      <c r="F5" s="12" t="s">
        <v>10</v>
      </c>
      <c r="G5" s="12"/>
      <c r="H5" s="12"/>
      <c r="I5" s="12"/>
      <c r="J5" s="12"/>
      <c r="K5" s="13" t="s">
        <v>11</v>
      </c>
      <c r="L5" s="13" t="s">
        <v>12</v>
      </c>
      <c r="M5" s="13" t="s">
        <v>13</v>
      </c>
      <c r="N5" s="13" t="s">
        <v>14</v>
      </c>
      <c r="O5" s="12"/>
    </row>
    <row r="6" spans="1:15" x14ac:dyDescent="0.25">
      <c r="A6" s="14">
        <v>1</v>
      </c>
      <c r="B6" s="13">
        <v>2</v>
      </c>
      <c r="C6" s="15">
        <v>3</v>
      </c>
      <c r="D6" s="15">
        <v>4</v>
      </c>
      <c r="E6" s="13">
        <v>5</v>
      </c>
      <c r="F6" s="12">
        <v>6</v>
      </c>
      <c r="G6" s="12"/>
      <c r="H6" s="12"/>
      <c r="I6" s="12"/>
      <c r="J6" s="12"/>
      <c r="K6" s="13">
        <v>7</v>
      </c>
      <c r="L6" s="13">
        <v>8</v>
      </c>
      <c r="M6" s="16">
        <v>9</v>
      </c>
      <c r="N6" s="16">
        <v>10</v>
      </c>
      <c r="O6" s="13">
        <v>11</v>
      </c>
    </row>
    <row r="7" spans="1:15" ht="60.75" customHeight="1" x14ac:dyDescent="0.25">
      <c r="A7" s="17"/>
      <c r="B7" s="18" t="s">
        <v>15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9" t="s">
        <v>16</v>
      </c>
    </row>
    <row r="8" spans="1:15" ht="24.75" customHeight="1" x14ac:dyDescent="0.25">
      <c r="A8" s="20">
        <v>1</v>
      </c>
      <c r="B8" s="21" t="s">
        <v>17</v>
      </c>
      <c r="C8" s="12" t="s">
        <v>18</v>
      </c>
      <c r="D8" s="22" t="s">
        <v>19</v>
      </c>
      <c r="E8" s="23">
        <f>SUM(F8:N8)</f>
        <v>56531.321120000008</v>
      </c>
      <c r="F8" s="24">
        <f>SUM(F9:J12)</f>
        <v>10976.952880000001</v>
      </c>
      <c r="G8" s="24"/>
      <c r="H8" s="24"/>
      <c r="I8" s="24"/>
      <c r="J8" s="24"/>
      <c r="K8" s="25">
        <f>SUM(K9:K12)</f>
        <v>10199.29027</v>
      </c>
      <c r="L8" s="25">
        <f t="shared" ref="L8:N8" si="0">SUM(L9:L12)</f>
        <v>11785.02599</v>
      </c>
      <c r="M8" s="25">
        <f t="shared" si="0"/>
        <v>11785.02599</v>
      </c>
      <c r="N8" s="25">
        <f t="shared" si="0"/>
        <v>11785.02599</v>
      </c>
      <c r="O8" s="11" t="s">
        <v>20</v>
      </c>
    </row>
    <row r="9" spans="1:15" ht="23.25" customHeight="1" x14ac:dyDescent="0.25">
      <c r="A9" s="20"/>
      <c r="B9" s="21"/>
      <c r="C9" s="12"/>
      <c r="D9" s="26" t="s">
        <v>21</v>
      </c>
      <c r="E9" s="23">
        <f t="shared" ref="E9:E17" si="1">SUM(F9:N9)</f>
        <v>0</v>
      </c>
      <c r="F9" s="27">
        <f>F14</f>
        <v>0</v>
      </c>
      <c r="G9" s="27"/>
      <c r="H9" s="27"/>
      <c r="I9" s="27"/>
      <c r="J9" s="27"/>
      <c r="K9" s="28">
        <f>K14</f>
        <v>0</v>
      </c>
      <c r="L9" s="28">
        <f>L14</f>
        <v>0</v>
      </c>
      <c r="M9" s="28">
        <f>M14</f>
        <v>0</v>
      </c>
      <c r="N9" s="28">
        <f>N14</f>
        <v>0</v>
      </c>
      <c r="O9" s="11"/>
    </row>
    <row r="10" spans="1:15" ht="27" customHeight="1" x14ac:dyDescent="0.25">
      <c r="A10" s="20"/>
      <c r="B10" s="21"/>
      <c r="C10" s="12"/>
      <c r="D10" s="29" t="s">
        <v>22</v>
      </c>
      <c r="E10" s="23">
        <f t="shared" si="1"/>
        <v>0</v>
      </c>
      <c r="F10" s="27">
        <f t="shared" ref="F10:F12" si="2">F15</f>
        <v>0</v>
      </c>
      <c r="G10" s="27"/>
      <c r="H10" s="27"/>
      <c r="I10" s="27"/>
      <c r="J10" s="27"/>
      <c r="K10" s="28">
        <f t="shared" ref="K10:N12" si="3">K15</f>
        <v>0</v>
      </c>
      <c r="L10" s="28">
        <f t="shared" si="3"/>
        <v>0</v>
      </c>
      <c r="M10" s="28">
        <f t="shared" si="3"/>
        <v>0</v>
      </c>
      <c r="N10" s="28">
        <f t="shared" si="3"/>
        <v>0</v>
      </c>
      <c r="O10" s="11"/>
    </row>
    <row r="11" spans="1:15" ht="25.5" customHeight="1" x14ac:dyDescent="0.25">
      <c r="A11" s="20"/>
      <c r="B11" s="21"/>
      <c r="C11" s="12"/>
      <c r="D11" s="26" t="s">
        <v>23</v>
      </c>
      <c r="E11" s="23">
        <f t="shared" si="1"/>
        <v>56531.321120000008</v>
      </c>
      <c r="F11" s="27">
        <f t="shared" si="2"/>
        <v>10976.952880000001</v>
      </c>
      <c r="G11" s="27"/>
      <c r="H11" s="27"/>
      <c r="I11" s="27"/>
      <c r="J11" s="27"/>
      <c r="K11" s="28">
        <f t="shared" si="3"/>
        <v>10199.29027</v>
      </c>
      <c r="L11" s="28">
        <f t="shared" si="3"/>
        <v>11785.02599</v>
      </c>
      <c r="M11" s="28">
        <f t="shared" si="3"/>
        <v>11785.02599</v>
      </c>
      <c r="N11" s="28">
        <f t="shared" si="3"/>
        <v>11785.02599</v>
      </c>
      <c r="O11" s="11"/>
    </row>
    <row r="12" spans="1:15" ht="21" customHeight="1" x14ac:dyDescent="0.25">
      <c r="A12" s="20"/>
      <c r="B12" s="21"/>
      <c r="C12" s="12"/>
      <c r="D12" s="26" t="s">
        <v>24</v>
      </c>
      <c r="E12" s="23">
        <f t="shared" si="1"/>
        <v>0</v>
      </c>
      <c r="F12" s="27">
        <f t="shared" si="2"/>
        <v>0</v>
      </c>
      <c r="G12" s="27"/>
      <c r="H12" s="27"/>
      <c r="I12" s="27"/>
      <c r="J12" s="27"/>
      <c r="K12" s="28">
        <f t="shared" si="3"/>
        <v>0</v>
      </c>
      <c r="L12" s="28">
        <f t="shared" si="3"/>
        <v>0</v>
      </c>
      <c r="M12" s="28">
        <f t="shared" si="3"/>
        <v>0</v>
      </c>
      <c r="N12" s="28">
        <f t="shared" si="3"/>
        <v>0</v>
      </c>
      <c r="O12" s="11"/>
    </row>
    <row r="13" spans="1:15" ht="32.25" customHeight="1" x14ac:dyDescent="0.25">
      <c r="A13" s="20" t="s">
        <v>25</v>
      </c>
      <c r="B13" s="30" t="s">
        <v>26</v>
      </c>
      <c r="C13" s="12" t="s">
        <v>18</v>
      </c>
      <c r="D13" s="22" t="s">
        <v>19</v>
      </c>
      <c r="E13" s="23">
        <f t="shared" si="1"/>
        <v>56531.321120000008</v>
      </c>
      <c r="F13" s="24">
        <f>SUM(F14:J17)</f>
        <v>10976.952880000001</v>
      </c>
      <c r="G13" s="24"/>
      <c r="H13" s="24"/>
      <c r="I13" s="24"/>
      <c r="J13" s="24"/>
      <c r="K13" s="25">
        <f>SUM(K14:K17)</f>
        <v>10199.29027</v>
      </c>
      <c r="L13" s="25">
        <f t="shared" ref="L13:N13" si="4">SUM(L14:L17)</f>
        <v>11785.02599</v>
      </c>
      <c r="M13" s="25">
        <f t="shared" si="4"/>
        <v>11785.02599</v>
      </c>
      <c r="N13" s="25">
        <f t="shared" si="4"/>
        <v>11785.02599</v>
      </c>
      <c r="O13" s="11" t="s">
        <v>20</v>
      </c>
    </row>
    <row r="14" spans="1:15" ht="24.75" customHeight="1" x14ac:dyDescent="0.25">
      <c r="A14" s="20"/>
      <c r="B14" s="30"/>
      <c r="C14" s="12"/>
      <c r="D14" s="26" t="s">
        <v>21</v>
      </c>
      <c r="E14" s="23">
        <f t="shared" si="1"/>
        <v>0</v>
      </c>
      <c r="F14" s="27">
        <v>0</v>
      </c>
      <c r="G14" s="27"/>
      <c r="H14" s="27"/>
      <c r="I14" s="27"/>
      <c r="J14" s="27"/>
      <c r="K14" s="28">
        <v>0</v>
      </c>
      <c r="L14" s="28">
        <v>0</v>
      </c>
      <c r="M14" s="25">
        <v>0</v>
      </c>
      <c r="N14" s="25">
        <v>0</v>
      </c>
      <c r="O14" s="11"/>
    </row>
    <row r="15" spans="1:15" ht="29.25" customHeight="1" x14ac:dyDescent="0.25">
      <c r="A15" s="20"/>
      <c r="B15" s="30"/>
      <c r="C15" s="12"/>
      <c r="D15" s="26" t="s">
        <v>22</v>
      </c>
      <c r="E15" s="23">
        <f t="shared" si="1"/>
        <v>0</v>
      </c>
      <c r="F15" s="27">
        <v>0</v>
      </c>
      <c r="G15" s="27"/>
      <c r="H15" s="27"/>
      <c r="I15" s="27"/>
      <c r="J15" s="27"/>
      <c r="K15" s="28">
        <v>0</v>
      </c>
      <c r="L15" s="28">
        <v>0</v>
      </c>
      <c r="M15" s="25">
        <v>0</v>
      </c>
      <c r="N15" s="25">
        <v>0</v>
      </c>
      <c r="O15" s="11"/>
    </row>
    <row r="16" spans="1:15" ht="33.75" customHeight="1" x14ac:dyDescent="0.25">
      <c r="A16" s="20"/>
      <c r="B16" s="30"/>
      <c r="C16" s="12"/>
      <c r="D16" s="26" t="s">
        <v>23</v>
      </c>
      <c r="E16" s="23">
        <f t="shared" si="1"/>
        <v>56531.321120000008</v>
      </c>
      <c r="F16" s="31">
        <f>10876.95288+100</f>
        <v>10976.952880000001</v>
      </c>
      <c r="G16" s="31"/>
      <c r="H16" s="31"/>
      <c r="I16" s="31"/>
      <c r="J16" s="31"/>
      <c r="K16" s="32">
        <f>11312.03099+20.51376-1133.25448</f>
        <v>10199.29027</v>
      </c>
      <c r="L16" s="33">
        <f>11764.51223+20.51376</f>
        <v>11785.02599</v>
      </c>
      <c r="M16" s="34">
        <f>L16</f>
        <v>11785.02599</v>
      </c>
      <c r="N16" s="34">
        <f>L16</f>
        <v>11785.02599</v>
      </c>
      <c r="O16" s="11"/>
    </row>
    <row r="17" spans="1:15" ht="26.25" customHeight="1" x14ac:dyDescent="0.25">
      <c r="A17" s="20"/>
      <c r="B17" s="30"/>
      <c r="C17" s="12"/>
      <c r="D17" s="26" t="s">
        <v>24</v>
      </c>
      <c r="E17" s="23">
        <f t="shared" si="1"/>
        <v>0</v>
      </c>
      <c r="F17" s="27">
        <v>0</v>
      </c>
      <c r="G17" s="27"/>
      <c r="H17" s="27"/>
      <c r="I17" s="27"/>
      <c r="J17" s="27"/>
      <c r="K17" s="28">
        <v>0</v>
      </c>
      <c r="L17" s="28">
        <v>0</v>
      </c>
      <c r="M17" s="25">
        <v>0</v>
      </c>
      <c r="N17" s="25">
        <v>0</v>
      </c>
      <c r="O17" s="11"/>
    </row>
    <row r="18" spans="1:15" ht="36.75" customHeight="1" x14ac:dyDescent="0.25">
      <c r="A18" s="20"/>
      <c r="B18" s="30" t="s">
        <v>27</v>
      </c>
      <c r="C18" s="12" t="s">
        <v>28</v>
      </c>
      <c r="D18" s="35" t="s">
        <v>28</v>
      </c>
      <c r="E18" s="36" t="s">
        <v>29</v>
      </c>
      <c r="F18" s="36" t="s">
        <v>30</v>
      </c>
      <c r="G18" s="36" t="s">
        <v>31</v>
      </c>
      <c r="H18" s="36"/>
      <c r="I18" s="36"/>
      <c r="J18" s="36"/>
      <c r="K18" s="37" t="s">
        <v>11</v>
      </c>
      <c r="L18" s="38" t="s">
        <v>12</v>
      </c>
      <c r="M18" s="37" t="s">
        <v>13</v>
      </c>
      <c r="N18" s="37" t="s">
        <v>14</v>
      </c>
      <c r="O18" s="11"/>
    </row>
    <row r="19" spans="1:15" ht="31.5" x14ac:dyDescent="0.25">
      <c r="A19" s="20"/>
      <c r="B19" s="30"/>
      <c r="C19" s="12"/>
      <c r="D19" s="35"/>
      <c r="E19" s="36"/>
      <c r="F19" s="36"/>
      <c r="G19" s="39" t="s">
        <v>32</v>
      </c>
      <c r="H19" s="39" t="s">
        <v>33</v>
      </c>
      <c r="I19" s="39" t="s">
        <v>34</v>
      </c>
      <c r="J19" s="39" t="s">
        <v>35</v>
      </c>
      <c r="K19" s="37"/>
      <c r="L19" s="38"/>
      <c r="M19" s="37"/>
      <c r="N19" s="37"/>
      <c r="O19" s="11"/>
    </row>
    <row r="20" spans="1:15" ht="48.75" customHeight="1" x14ac:dyDescent="0.25">
      <c r="A20" s="20"/>
      <c r="B20" s="30"/>
      <c r="C20" s="12"/>
      <c r="D20" s="35"/>
      <c r="E20" s="40">
        <v>100</v>
      </c>
      <c r="F20" s="40">
        <v>100</v>
      </c>
      <c r="G20" s="40">
        <v>22</v>
      </c>
      <c r="H20" s="40">
        <v>45</v>
      </c>
      <c r="I20" s="40">
        <v>67</v>
      </c>
      <c r="J20" s="40">
        <v>100</v>
      </c>
      <c r="K20" s="41">
        <v>100</v>
      </c>
      <c r="L20" s="42">
        <v>100</v>
      </c>
      <c r="M20" s="41">
        <v>100</v>
      </c>
      <c r="N20" s="41">
        <v>100</v>
      </c>
      <c r="O20" s="11"/>
    </row>
    <row r="21" spans="1:15" ht="28.5" hidden="1" customHeight="1" x14ac:dyDescent="0.25">
      <c r="A21" s="20" t="s">
        <v>36</v>
      </c>
      <c r="B21" s="43" t="s">
        <v>37</v>
      </c>
      <c r="C21" s="44" t="s">
        <v>38</v>
      </c>
      <c r="D21" s="45" t="s">
        <v>19</v>
      </c>
      <c r="E21" s="46" t="e">
        <f>E22+E23+E24+E25</f>
        <v>#REF!</v>
      </c>
      <c r="F21" s="47">
        <v>0</v>
      </c>
      <c r="G21" s="47"/>
      <c r="H21" s="47"/>
      <c r="I21" s="47"/>
      <c r="J21" s="47"/>
      <c r="K21" s="47">
        <f>K22+K23+K24+K25</f>
        <v>0</v>
      </c>
      <c r="L21" s="46"/>
      <c r="M21" s="47">
        <f>M22+M23+M24+M25</f>
        <v>0</v>
      </c>
      <c r="N21" s="47">
        <f>N22+N23+N24+N25</f>
        <v>0</v>
      </c>
      <c r="O21" s="48"/>
    </row>
    <row r="22" spans="1:15" ht="28.5" hidden="1" customHeight="1" x14ac:dyDescent="0.25">
      <c r="A22" s="20"/>
      <c r="B22" s="43"/>
      <c r="C22" s="44"/>
      <c r="D22" s="45" t="s">
        <v>21</v>
      </c>
      <c r="E22" s="46" t="e">
        <f>F22+K22+#REF!+M22+N22</f>
        <v>#REF!</v>
      </c>
      <c r="F22" s="47">
        <v>0</v>
      </c>
      <c r="G22" s="47"/>
      <c r="H22" s="47"/>
      <c r="I22" s="47"/>
      <c r="J22" s="47"/>
      <c r="K22" s="47">
        <v>0</v>
      </c>
      <c r="L22" s="46"/>
      <c r="M22" s="47">
        <v>0</v>
      </c>
      <c r="N22" s="47">
        <v>0</v>
      </c>
      <c r="O22" s="48"/>
    </row>
    <row r="23" spans="1:15" ht="28.5" hidden="1" customHeight="1" x14ac:dyDescent="0.25">
      <c r="A23" s="20"/>
      <c r="B23" s="43"/>
      <c r="C23" s="44"/>
      <c r="D23" s="45" t="s">
        <v>22</v>
      </c>
      <c r="E23" s="46" t="e">
        <f>F23+K23+#REF!+M23+N23</f>
        <v>#REF!</v>
      </c>
      <c r="F23" s="47">
        <v>0</v>
      </c>
      <c r="G23" s="47"/>
      <c r="H23" s="47"/>
      <c r="I23" s="47"/>
      <c r="J23" s="47"/>
      <c r="K23" s="47">
        <v>0</v>
      </c>
      <c r="L23" s="46"/>
      <c r="M23" s="47">
        <v>0</v>
      </c>
      <c r="N23" s="47">
        <v>0</v>
      </c>
      <c r="O23" s="48"/>
    </row>
    <row r="24" spans="1:15" ht="28.5" hidden="1" customHeight="1" x14ac:dyDescent="0.25">
      <c r="A24" s="20"/>
      <c r="B24" s="43"/>
      <c r="C24" s="44"/>
      <c r="D24" s="45" t="s">
        <v>23</v>
      </c>
      <c r="E24" s="46" t="e">
        <f>F24+K24+#REF!+M24+N24</f>
        <v>#REF!</v>
      </c>
      <c r="F24" s="47">
        <v>0</v>
      </c>
      <c r="G24" s="47"/>
      <c r="H24" s="47"/>
      <c r="I24" s="47"/>
      <c r="J24" s="47"/>
      <c r="K24" s="47">
        <v>0</v>
      </c>
      <c r="L24" s="46"/>
      <c r="M24" s="47">
        <v>0</v>
      </c>
      <c r="N24" s="47">
        <v>0</v>
      </c>
      <c r="O24" s="48"/>
    </row>
    <row r="25" spans="1:15" ht="28.5" hidden="1" customHeight="1" x14ac:dyDescent="0.25">
      <c r="A25" s="20"/>
      <c r="B25" s="43"/>
      <c r="C25" s="44"/>
      <c r="D25" s="45" t="s">
        <v>24</v>
      </c>
      <c r="E25" s="46" t="e">
        <f>F25+K25+#REF!+M25+N25</f>
        <v>#REF!</v>
      </c>
      <c r="F25" s="47">
        <v>0</v>
      </c>
      <c r="G25" s="47"/>
      <c r="H25" s="47"/>
      <c r="I25" s="47"/>
      <c r="J25" s="47"/>
      <c r="K25" s="47">
        <v>0</v>
      </c>
      <c r="L25" s="46"/>
      <c r="M25" s="47">
        <v>0</v>
      </c>
      <c r="N25" s="47">
        <v>0</v>
      </c>
      <c r="O25" s="48"/>
    </row>
    <row r="26" spans="1:15" ht="63.75" hidden="1" customHeight="1" x14ac:dyDescent="0.25">
      <c r="A26" s="20"/>
      <c r="B26" s="49" t="s">
        <v>39</v>
      </c>
      <c r="C26" s="44"/>
      <c r="D26" s="50"/>
      <c r="E26" s="51" t="s">
        <v>40</v>
      </c>
      <c r="F26" s="52" t="s">
        <v>41</v>
      </c>
      <c r="G26" s="52"/>
      <c r="H26" s="52"/>
      <c r="I26" s="52"/>
      <c r="J26" s="52"/>
      <c r="K26" s="52" t="s">
        <v>11</v>
      </c>
      <c r="L26" s="52"/>
      <c r="M26" s="52" t="s">
        <v>13</v>
      </c>
      <c r="N26" s="53" t="s">
        <v>14</v>
      </c>
      <c r="O26" s="48"/>
    </row>
    <row r="27" spans="1:15" ht="56.25" hidden="1" customHeight="1" x14ac:dyDescent="0.25">
      <c r="A27" s="20"/>
      <c r="B27" s="49"/>
      <c r="C27" s="44"/>
      <c r="D27" s="50"/>
      <c r="E27" s="46" t="s">
        <v>42</v>
      </c>
      <c r="F27" s="54">
        <v>0</v>
      </c>
      <c r="G27" s="54"/>
      <c r="H27" s="54"/>
      <c r="I27" s="54"/>
      <c r="J27" s="54"/>
      <c r="K27" s="55">
        <v>0</v>
      </c>
      <c r="L27" s="56"/>
      <c r="M27" s="57" t="s">
        <v>42</v>
      </c>
      <c r="N27" s="57" t="s">
        <v>42</v>
      </c>
      <c r="O27" s="48"/>
    </row>
    <row r="28" spans="1:15" ht="28.5" customHeight="1" x14ac:dyDescent="0.25">
      <c r="A28" s="58"/>
      <c r="B28" s="59" t="s">
        <v>43</v>
      </c>
      <c r="C28" s="60"/>
      <c r="D28" s="22" t="s">
        <v>19</v>
      </c>
      <c r="E28" s="23">
        <f t="shared" ref="E28:E32" si="5">SUM(F28:N28)</f>
        <v>56531.321120000008</v>
      </c>
      <c r="F28" s="61">
        <f>SUM(F29:J32)</f>
        <v>10976.952880000001</v>
      </c>
      <c r="G28" s="61"/>
      <c r="H28" s="61"/>
      <c r="I28" s="61"/>
      <c r="J28" s="61"/>
      <c r="K28" s="23">
        <f>SUM(K29:K32)</f>
        <v>10199.29027</v>
      </c>
      <c r="L28" s="23">
        <f t="shared" ref="L28:N28" si="6">SUM(L29:L32)</f>
        <v>11785.02599</v>
      </c>
      <c r="M28" s="23">
        <f t="shared" si="6"/>
        <v>11785.02599</v>
      </c>
      <c r="N28" s="23">
        <f t="shared" si="6"/>
        <v>11785.02599</v>
      </c>
      <c r="O28" s="62"/>
    </row>
    <row r="29" spans="1:15" ht="27" customHeight="1" x14ac:dyDescent="0.25">
      <c r="A29" s="58"/>
      <c r="B29" s="59"/>
      <c r="C29" s="60"/>
      <c r="D29" s="26" t="s">
        <v>21</v>
      </c>
      <c r="E29" s="23">
        <f t="shared" si="5"/>
        <v>0</v>
      </c>
      <c r="F29" s="63">
        <f>F9</f>
        <v>0</v>
      </c>
      <c r="G29" s="63"/>
      <c r="H29" s="63"/>
      <c r="I29" s="63"/>
      <c r="J29" s="63"/>
      <c r="K29" s="64">
        <f>K9</f>
        <v>0</v>
      </c>
      <c r="L29" s="64">
        <f>L9</f>
        <v>0</v>
      </c>
      <c r="M29" s="64">
        <f>M9</f>
        <v>0</v>
      </c>
      <c r="N29" s="64">
        <f>N9</f>
        <v>0</v>
      </c>
      <c r="O29" s="62"/>
    </row>
    <row r="30" spans="1:15" ht="27.75" customHeight="1" x14ac:dyDescent="0.25">
      <c r="A30" s="58"/>
      <c r="B30" s="59"/>
      <c r="C30" s="60"/>
      <c r="D30" s="26" t="s">
        <v>22</v>
      </c>
      <c r="E30" s="23">
        <f t="shared" si="5"/>
        <v>0</v>
      </c>
      <c r="F30" s="63">
        <f t="shared" ref="F30:F32" si="7">F10</f>
        <v>0</v>
      </c>
      <c r="G30" s="63"/>
      <c r="H30" s="63"/>
      <c r="I30" s="63"/>
      <c r="J30" s="63"/>
      <c r="K30" s="64">
        <f t="shared" ref="K30:N32" si="8">K10</f>
        <v>0</v>
      </c>
      <c r="L30" s="64">
        <f t="shared" si="8"/>
        <v>0</v>
      </c>
      <c r="M30" s="64">
        <f t="shared" si="8"/>
        <v>0</v>
      </c>
      <c r="N30" s="64">
        <f t="shared" si="8"/>
        <v>0</v>
      </c>
      <c r="O30" s="62"/>
    </row>
    <row r="31" spans="1:15" ht="27" customHeight="1" x14ac:dyDescent="0.25">
      <c r="A31" s="58"/>
      <c r="B31" s="59"/>
      <c r="C31" s="60"/>
      <c r="D31" s="26" t="s">
        <v>23</v>
      </c>
      <c r="E31" s="23">
        <f t="shared" si="5"/>
        <v>56531.321120000008</v>
      </c>
      <c r="F31" s="63">
        <f t="shared" si="7"/>
        <v>10976.952880000001</v>
      </c>
      <c r="G31" s="63"/>
      <c r="H31" s="63"/>
      <c r="I31" s="63"/>
      <c r="J31" s="63"/>
      <c r="K31" s="64">
        <f t="shared" si="8"/>
        <v>10199.29027</v>
      </c>
      <c r="L31" s="64">
        <f t="shared" si="8"/>
        <v>11785.02599</v>
      </c>
      <c r="M31" s="64">
        <f t="shared" si="8"/>
        <v>11785.02599</v>
      </c>
      <c r="N31" s="64">
        <f t="shared" si="8"/>
        <v>11785.02599</v>
      </c>
      <c r="O31" s="62"/>
    </row>
    <row r="32" spans="1:15" ht="24" customHeight="1" x14ac:dyDescent="0.25">
      <c r="A32" s="58"/>
      <c r="B32" s="59"/>
      <c r="C32" s="60"/>
      <c r="D32" s="26" t="s">
        <v>24</v>
      </c>
      <c r="E32" s="23">
        <f t="shared" si="5"/>
        <v>0</v>
      </c>
      <c r="F32" s="63">
        <f t="shared" si="7"/>
        <v>0</v>
      </c>
      <c r="G32" s="63"/>
      <c r="H32" s="63"/>
      <c r="I32" s="63"/>
      <c r="J32" s="63"/>
      <c r="K32" s="64">
        <f t="shared" si="8"/>
        <v>0</v>
      </c>
      <c r="L32" s="64">
        <f t="shared" si="8"/>
        <v>0</v>
      </c>
      <c r="M32" s="64">
        <f t="shared" si="8"/>
        <v>0</v>
      </c>
      <c r="N32" s="64">
        <f t="shared" si="8"/>
        <v>0</v>
      </c>
      <c r="O32" s="62"/>
    </row>
    <row r="33" spans="1:15" ht="54.75" customHeight="1" x14ac:dyDescent="0.25">
      <c r="A33" s="8"/>
      <c r="B33" s="7" t="s">
        <v>44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ht="40.5" customHeight="1" x14ac:dyDescent="0.25">
      <c r="A34" s="9" t="s">
        <v>3</v>
      </c>
      <c r="B34" s="12" t="s">
        <v>4</v>
      </c>
      <c r="C34" s="11" t="s">
        <v>45</v>
      </c>
      <c r="D34" s="11" t="s">
        <v>6</v>
      </c>
      <c r="E34" s="12" t="s">
        <v>46</v>
      </c>
      <c r="F34" s="12" t="s">
        <v>8</v>
      </c>
      <c r="G34" s="12"/>
      <c r="H34" s="12"/>
      <c r="I34" s="12"/>
      <c r="J34" s="12"/>
      <c r="K34" s="12"/>
      <c r="L34" s="12"/>
      <c r="M34" s="12"/>
      <c r="N34" s="12"/>
      <c r="O34" s="12" t="s">
        <v>9</v>
      </c>
    </row>
    <row r="35" spans="1:15" ht="27" customHeight="1" x14ac:dyDescent="0.25">
      <c r="A35" s="9"/>
      <c r="B35" s="12"/>
      <c r="C35" s="11"/>
      <c r="D35" s="11"/>
      <c r="E35" s="12"/>
      <c r="F35" s="12" t="s">
        <v>10</v>
      </c>
      <c r="G35" s="12"/>
      <c r="H35" s="12"/>
      <c r="I35" s="12"/>
      <c r="J35" s="12"/>
      <c r="K35" s="13" t="s">
        <v>11</v>
      </c>
      <c r="L35" s="13" t="s">
        <v>12</v>
      </c>
      <c r="M35" s="13" t="s">
        <v>13</v>
      </c>
      <c r="N35" s="13" t="s">
        <v>14</v>
      </c>
      <c r="O35" s="12"/>
    </row>
    <row r="36" spans="1:15" x14ac:dyDescent="0.25">
      <c r="A36" s="14">
        <v>1</v>
      </c>
      <c r="B36" s="13">
        <v>2</v>
      </c>
      <c r="C36" s="15">
        <v>3</v>
      </c>
      <c r="D36" s="15">
        <v>4</v>
      </c>
      <c r="E36" s="13">
        <v>5</v>
      </c>
      <c r="F36" s="12">
        <v>6</v>
      </c>
      <c r="G36" s="12"/>
      <c r="H36" s="12"/>
      <c r="I36" s="12"/>
      <c r="J36" s="12"/>
      <c r="K36" s="13">
        <v>7</v>
      </c>
      <c r="L36" s="13">
        <v>8</v>
      </c>
      <c r="M36" s="16">
        <v>9</v>
      </c>
      <c r="N36" s="16">
        <v>10</v>
      </c>
      <c r="O36" s="13">
        <v>11</v>
      </c>
    </row>
    <row r="37" spans="1:15" ht="65.25" customHeight="1" x14ac:dyDescent="0.25">
      <c r="A37" s="65"/>
      <c r="B37" s="66" t="s">
        <v>47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7" t="s">
        <v>16</v>
      </c>
    </row>
    <row r="38" spans="1:15" ht="24" customHeight="1" x14ac:dyDescent="0.25">
      <c r="A38" s="20" t="s">
        <v>48</v>
      </c>
      <c r="B38" s="21" t="s">
        <v>49</v>
      </c>
      <c r="C38" s="12" t="s">
        <v>18</v>
      </c>
      <c r="D38" s="22" t="s">
        <v>19</v>
      </c>
      <c r="E38" s="23">
        <f t="shared" ref="E38:E47" si="9">SUM(F38:N38)</f>
        <v>280630.78924999997</v>
      </c>
      <c r="F38" s="68">
        <f>SUM(F39:J42)</f>
        <v>51979.825720000001</v>
      </c>
      <c r="G38" s="69"/>
      <c r="H38" s="69"/>
      <c r="I38" s="69"/>
      <c r="J38" s="70"/>
      <c r="K38" s="25">
        <f>SUM(K39:K42)</f>
        <v>67063.033770000009</v>
      </c>
      <c r="L38" s="25">
        <f t="shared" ref="L38:N38" si="10">SUM(L39:L42)</f>
        <v>54302.364419999998</v>
      </c>
      <c r="M38" s="25">
        <f t="shared" si="10"/>
        <v>53642.782670000001</v>
      </c>
      <c r="N38" s="25">
        <f t="shared" si="10"/>
        <v>53642.782670000001</v>
      </c>
      <c r="O38" s="71" t="s">
        <v>50</v>
      </c>
    </row>
    <row r="39" spans="1:15" ht="24.75" customHeight="1" x14ac:dyDescent="0.25">
      <c r="A39" s="20"/>
      <c r="B39" s="21"/>
      <c r="C39" s="12"/>
      <c r="D39" s="26" t="s">
        <v>21</v>
      </c>
      <c r="E39" s="23">
        <f t="shared" si="9"/>
        <v>10732.698280000001</v>
      </c>
      <c r="F39" s="27">
        <f>F44+F67+F82</f>
        <v>227.30664999999999</v>
      </c>
      <c r="G39" s="27"/>
      <c r="H39" s="27"/>
      <c r="I39" s="27"/>
      <c r="J39" s="27"/>
      <c r="K39" s="25">
        <f>K44+K67+K82</f>
        <v>10241.807070000001</v>
      </c>
      <c r="L39" s="25">
        <f>L44+L67+L82</f>
        <v>263.58456000000001</v>
      </c>
      <c r="M39" s="25">
        <f>M44+M67+M82</f>
        <v>0</v>
      </c>
      <c r="N39" s="25">
        <f>N44+N67+N82</f>
        <v>0</v>
      </c>
      <c r="O39" s="71"/>
    </row>
    <row r="40" spans="1:15" ht="20.25" customHeight="1" x14ac:dyDescent="0.25">
      <c r="A40" s="20"/>
      <c r="B40" s="21"/>
      <c r="C40" s="12"/>
      <c r="D40" s="26" t="s">
        <v>22</v>
      </c>
      <c r="E40" s="23">
        <f t="shared" si="9"/>
        <v>721.79365000000007</v>
      </c>
      <c r="F40" s="27">
        <f t="shared" ref="F40:F42" si="11">F45+F68+F83</f>
        <v>246.24887000000001</v>
      </c>
      <c r="G40" s="27"/>
      <c r="H40" s="27"/>
      <c r="I40" s="27"/>
      <c r="J40" s="27"/>
      <c r="K40" s="25">
        <f t="shared" ref="K40:N42" si="12">K45+K68+K83</f>
        <v>241.8047</v>
      </c>
      <c r="L40" s="25">
        <f t="shared" si="12"/>
        <v>233.74008000000001</v>
      </c>
      <c r="M40" s="25">
        <f t="shared" si="12"/>
        <v>0</v>
      </c>
      <c r="N40" s="25">
        <f t="shared" si="12"/>
        <v>0</v>
      </c>
      <c r="O40" s="71"/>
    </row>
    <row r="41" spans="1:15" ht="23.25" customHeight="1" x14ac:dyDescent="0.25">
      <c r="A41" s="20"/>
      <c r="B41" s="21"/>
      <c r="C41" s="12"/>
      <c r="D41" s="26" t="s">
        <v>23</v>
      </c>
      <c r="E41" s="23">
        <f t="shared" si="9"/>
        <v>269176.29732000001</v>
      </c>
      <c r="F41" s="27">
        <f t="shared" si="11"/>
        <v>51506.270199999999</v>
      </c>
      <c r="G41" s="27"/>
      <c r="H41" s="27"/>
      <c r="I41" s="27"/>
      <c r="J41" s="27"/>
      <c r="K41" s="25">
        <f t="shared" si="12"/>
        <v>56579.422000000006</v>
      </c>
      <c r="L41" s="25">
        <f t="shared" si="12"/>
        <v>53805.039779999999</v>
      </c>
      <c r="M41" s="25">
        <f>M46+M69+M84</f>
        <v>53642.782670000001</v>
      </c>
      <c r="N41" s="25">
        <f t="shared" si="12"/>
        <v>53642.782670000001</v>
      </c>
      <c r="O41" s="71"/>
    </row>
    <row r="42" spans="1:15" ht="18.75" x14ac:dyDescent="0.25">
      <c r="A42" s="20"/>
      <c r="B42" s="21"/>
      <c r="C42" s="12"/>
      <c r="D42" s="26" t="s">
        <v>24</v>
      </c>
      <c r="E42" s="23">
        <f t="shared" si="9"/>
        <v>0</v>
      </c>
      <c r="F42" s="27">
        <f t="shared" si="11"/>
        <v>0</v>
      </c>
      <c r="G42" s="27"/>
      <c r="H42" s="27"/>
      <c r="I42" s="27"/>
      <c r="J42" s="27"/>
      <c r="K42" s="25">
        <f t="shared" si="12"/>
        <v>0</v>
      </c>
      <c r="L42" s="25">
        <f t="shared" si="12"/>
        <v>0</v>
      </c>
      <c r="M42" s="25">
        <f t="shared" si="12"/>
        <v>0</v>
      </c>
      <c r="N42" s="25">
        <f t="shared" si="12"/>
        <v>0</v>
      </c>
      <c r="O42" s="71"/>
    </row>
    <row r="43" spans="1:15" ht="22.5" customHeight="1" x14ac:dyDescent="0.25">
      <c r="A43" s="20" t="s">
        <v>25</v>
      </c>
      <c r="B43" s="30" t="s">
        <v>51</v>
      </c>
      <c r="C43" s="12" t="s">
        <v>18</v>
      </c>
      <c r="D43" s="22" t="s">
        <v>19</v>
      </c>
      <c r="E43" s="23">
        <f t="shared" si="9"/>
        <v>258701.75485999999</v>
      </c>
      <c r="F43" s="24">
        <f>SUM(F44:J47)</f>
        <v>51351.767999999996</v>
      </c>
      <c r="G43" s="24"/>
      <c r="H43" s="24"/>
      <c r="I43" s="24"/>
      <c r="J43" s="24"/>
      <c r="K43" s="25">
        <f>SUM(K44:K47)</f>
        <v>46421.638850000003</v>
      </c>
      <c r="L43" s="25">
        <f t="shared" ref="L43:N43" si="13">SUM(L44:L47)</f>
        <v>53642.782670000001</v>
      </c>
      <c r="M43" s="25">
        <f t="shared" si="13"/>
        <v>53642.782670000001</v>
      </c>
      <c r="N43" s="25">
        <f t="shared" si="13"/>
        <v>53642.782670000001</v>
      </c>
      <c r="O43" s="72" t="s">
        <v>52</v>
      </c>
    </row>
    <row r="44" spans="1:15" ht="23.25" customHeight="1" x14ac:dyDescent="0.25">
      <c r="A44" s="20"/>
      <c r="B44" s="30"/>
      <c r="C44" s="12"/>
      <c r="D44" s="26" t="s">
        <v>21</v>
      </c>
      <c r="E44" s="23">
        <f t="shared" si="9"/>
        <v>0</v>
      </c>
      <c r="F44" s="27">
        <f>F52+F57+F62</f>
        <v>0</v>
      </c>
      <c r="G44" s="27"/>
      <c r="H44" s="27"/>
      <c r="I44" s="27"/>
      <c r="J44" s="27"/>
      <c r="K44" s="25">
        <f>K52+K57+K62</f>
        <v>0</v>
      </c>
      <c r="L44" s="25">
        <f>L52+L57+L62</f>
        <v>0</v>
      </c>
      <c r="M44" s="25">
        <f>M52+M57+M62</f>
        <v>0</v>
      </c>
      <c r="N44" s="25">
        <f>N52+N57+N62</f>
        <v>0</v>
      </c>
      <c r="O44" s="73"/>
    </row>
    <row r="45" spans="1:15" ht="18.75" x14ac:dyDescent="0.25">
      <c r="A45" s="20"/>
      <c r="B45" s="30"/>
      <c r="C45" s="12"/>
      <c r="D45" s="26" t="s">
        <v>22</v>
      </c>
      <c r="E45" s="23">
        <f t="shared" si="9"/>
        <v>0</v>
      </c>
      <c r="F45" s="27">
        <f t="shared" ref="F45:N47" si="14">F53+F58+F63</f>
        <v>0</v>
      </c>
      <c r="G45" s="27"/>
      <c r="H45" s="27"/>
      <c r="I45" s="27"/>
      <c r="J45" s="27"/>
      <c r="K45" s="25">
        <f t="shared" si="14"/>
        <v>0</v>
      </c>
      <c r="L45" s="25">
        <f t="shared" si="14"/>
        <v>0</v>
      </c>
      <c r="M45" s="25">
        <f t="shared" si="14"/>
        <v>0</v>
      </c>
      <c r="N45" s="25">
        <f t="shared" si="14"/>
        <v>0</v>
      </c>
      <c r="O45" s="73"/>
    </row>
    <row r="46" spans="1:15" ht="23.25" customHeight="1" x14ac:dyDescent="0.25">
      <c r="A46" s="20"/>
      <c r="B46" s="30"/>
      <c r="C46" s="12"/>
      <c r="D46" s="26" t="s">
        <v>23</v>
      </c>
      <c r="E46" s="23">
        <f t="shared" si="9"/>
        <v>258701.75485999999</v>
      </c>
      <c r="F46" s="31">
        <f>49595.768+1756</f>
        <v>51351.767999999996</v>
      </c>
      <c r="G46" s="31"/>
      <c r="H46" s="31"/>
      <c r="I46" s="31"/>
      <c r="J46" s="31"/>
      <c r="K46" s="74">
        <f>51579.59872-5157.95987</f>
        <v>46421.638850000003</v>
      </c>
      <c r="L46" s="75">
        <v>53642.782670000001</v>
      </c>
      <c r="M46" s="75">
        <v>53642.782670000001</v>
      </c>
      <c r="N46" s="75">
        <v>53642.782670000001</v>
      </c>
      <c r="O46" s="73"/>
    </row>
    <row r="47" spans="1:15" ht="18.75" x14ac:dyDescent="0.25">
      <c r="A47" s="20"/>
      <c r="B47" s="30"/>
      <c r="C47" s="12"/>
      <c r="D47" s="26" t="s">
        <v>24</v>
      </c>
      <c r="E47" s="23">
        <f t="shared" si="9"/>
        <v>0</v>
      </c>
      <c r="F47" s="27">
        <f t="shared" si="14"/>
        <v>0</v>
      </c>
      <c r="G47" s="27"/>
      <c r="H47" s="27"/>
      <c r="I47" s="27"/>
      <c r="J47" s="27"/>
      <c r="K47" s="25">
        <f t="shared" si="14"/>
        <v>0</v>
      </c>
      <c r="L47" s="25">
        <f t="shared" si="14"/>
        <v>0</v>
      </c>
      <c r="M47" s="25">
        <f t="shared" si="14"/>
        <v>0</v>
      </c>
      <c r="N47" s="25">
        <f t="shared" si="14"/>
        <v>0</v>
      </c>
      <c r="O47" s="73"/>
    </row>
    <row r="48" spans="1:15" ht="16.5" customHeight="1" x14ac:dyDescent="0.25">
      <c r="A48" s="20"/>
      <c r="B48" s="30" t="s">
        <v>53</v>
      </c>
      <c r="C48" s="12" t="s">
        <v>28</v>
      </c>
      <c r="D48" s="35" t="s">
        <v>28</v>
      </c>
      <c r="E48" s="36" t="s">
        <v>29</v>
      </c>
      <c r="F48" s="36" t="s">
        <v>30</v>
      </c>
      <c r="G48" s="36" t="s">
        <v>54</v>
      </c>
      <c r="H48" s="36"/>
      <c r="I48" s="36"/>
      <c r="J48" s="36"/>
      <c r="K48" s="36" t="s">
        <v>11</v>
      </c>
      <c r="L48" s="36" t="s">
        <v>12</v>
      </c>
      <c r="M48" s="36" t="s">
        <v>13</v>
      </c>
      <c r="N48" s="36" t="s">
        <v>14</v>
      </c>
      <c r="O48" s="73"/>
    </row>
    <row r="49" spans="1:15" ht="59.25" customHeight="1" x14ac:dyDescent="0.25">
      <c r="A49" s="20"/>
      <c r="B49" s="30"/>
      <c r="C49" s="12"/>
      <c r="D49" s="35"/>
      <c r="E49" s="36"/>
      <c r="F49" s="36"/>
      <c r="G49" s="39" t="s">
        <v>32</v>
      </c>
      <c r="H49" s="39" t="s">
        <v>33</v>
      </c>
      <c r="I49" s="39" t="s">
        <v>34</v>
      </c>
      <c r="J49" s="39" t="s">
        <v>35</v>
      </c>
      <c r="K49" s="36"/>
      <c r="L49" s="36"/>
      <c r="M49" s="36"/>
      <c r="N49" s="36"/>
      <c r="O49" s="73"/>
    </row>
    <row r="50" spans="1:15" ht="42" customHeight="1" x14ac:dyDescent="0.25">
      <c r="A50" s="20"/>
      <c r="B50" s="30"/>
      <c r="C50" s="12"/>
      <c r="D50" s="35"/>
      <c r="E50" s="40">
        <v>100</v>
      </c>
      <c r="F50" s="40">
        <v>100</v>
      </c>
      <c r="G50" s="40">
        <v>22</v>
      </c>
      <c r="H50" s="40">
        <v>45</v>
      </c>
      <c r="I50" s="40">
        <v>67</v>
      </c>
      <c r="J50" s="40">
        <v>100</v>
      </c>
      <c r="K50" s="41">
        <v>100</v>
      </c>
      <c r="L50" s="41">
        <v>100</v>
      </c>
      <c r="M50" s="41">
        <v>100</v>
      </c>
      <c r="N50" s="41">
        <v>100</v>
      </c>
      <c r="O50" s="76"/>
    </row>
    <row r="51" spans="1:15" ht="18.75" hidden="1" customHeight="1" x14ac:dyDescent="0.25">
      <c r="A51" s="20" t="s">
        <v>55</v>
      </c>
      <c r="B51" s="77" t="s">
        <v>56</v>
      </c>
      <c r="C51" s="78" t="s">
        <v>57</v>
      </c>
      <c r="D51" s="79" t="s">
        <v>19</v>
      </c>
      <c r="E51" s="46">
        <f>E52+E53+E54+E55</f>
        <v>0</v>
      </c>
      <c r="F51" s="80">
        <f>F52+F53+F54+F55</f>
        <v>0</v>
      </c>
      <c r="G51" s="80"/>
      <c r="H51" s="80"/>
      <c r="I51" s="80"/>
      <c r="J51" s="80"/>
      <c r="K51" s="47">
        <f>K52+K53+K54+K55</f>
        <v>0</v>
      </c>
      <c r="L51" s="47">
        <f>L52+L53+L54+L55</f>
        <v>0</v>
      </c>
      <c r="M51" s="47">
        <f>M52+M53+M54+M55</f>
        <v>0</v>
      </c>
      <c r="N51" s="47">
        <f>N52+N53+N54+N55</f>
        <v>0</v>
      </c>
      <c r="O51" s="81"/>
    </row>
    <row r="52" spans="1:15" ht="22.5" hidden="1" customHeight="1" x14ac:dyDescent="0.25">
      <c r="A52" s="20"/>
      <c r="B52" s="77"/>
      <c r="C52" s="78"/>
      <c r="D52" s="45" t="s">
        <v>21</v>
      </c>
      <c r="E52" s="46">
        <f>F52+K52+M52+N52</f>
        <v>0</v>
      </c>
      <c r="F52" s="80">
        <v>0</v>
      </c>
      <c r="G52" s="80"/>
      <c r="H52" s="80"/>
      <c r="I52" s="80"/>
      <c r="J52" s="80"/>
      <c r="K52" s="47">
        <v>0</v>
      </c>
      <c r="L52" s="47">
        <v>0</v>
      </c>
      <c r="M52" s="47">
        <v>0</v>
      </c>
      <c r="N52" s="47">
        <v>0</v>
      </c>
      <c r="O52" s="81"/>
    </row>
    <row r="53" spans="1:15" ht="18.75" hidden="1" customHeight="1" x14ac:dyDescent="0.25">
      <c r="A53" s="20"/>
      <c r="B53" s="77"/>
      <c r="C53" s="78"/>
      <c r="D53" s="45" t="s">
        <v>22</v>
      </c>
      <c r="E53" s="46">
        <f>F53+K53+M53+N53</f>
        <v>0</v>
      </c>
      <c r="F53" s="80">
        <v>0</v>
      </c>
      <c r="G53" s="80"/>
      <c r="H53" s="80"/>
      <c r="I53" s="80"/>
      <c r="J53" s="80"/>
      <c r="K53" s="47">
        <v>0</v>
      </c>
      <c r="L53" s="47">
        <v>0</v>
      </c>
      <c r="M53" s="47">
        <v>0</v>
      </c>
      <c r="N53" s="47">
        <v>0</v>
      </c>
      <c r="O53" s="81"/>
    </row>
    <row r="54" spans="1:15" ht="22.5" hidden="1" customHeight="1" x14ac:dyDescent="0.25">
      <c r="A54" s="20"/>
      <c r="B54" s="77"/>
      <c r="C54" s="78"/>
      <c r="D54" s="45" t="s">
        <v>23</v>
      </c>
      <c r="E54" s="46">
        <f>F54+K54+M54+N54</f>
        <v>0</v>
      </c>
      <c r="F54" s="82">
        <v>0</v>
      </c>
      <c r="G54" s="82"/>
      <c r="H54" s="82"/>
      <c r="I54" s="82"/>
      <c r="J54" s="82"/>
      <c r="K54" s="83">
        <v>0</v>
      </c>
      <c r="L54" s="84">
        <v>0</v>
      </c>
      <c r="M54" s="85">
        <v>0</v>
      </c>
      <c r="N54" s="85">
        <v>0</v>
      </c>
      <c r="O54" s="81"/>
    </row>
    <row r="55" spans="1:15" ht="18.75" hidden="1" customHeight="1" x14ac:dyDescent="0.25">
      <c r="A55" s="20"/>
      <c r="B55" s="77"/>
      <c r="C55" s="78"/>
      <c r="D55" s="45" t="s">
        <v>24</v>
      </c>
      <c r="E55" s="46">
        <f>F55+K55+M55+N55</f>
        <v>0</v>
      </c>
      <c r="F55" s="80">
        <v>0</v>
      </c>
      <c r="G55" s="80"/>
      <c r="H55" s="80"/>
      <c r="I55" s="80"/>
      <c r="J55" s="80"/>
      <c r="K55" s="47">
        <v>0</v>
      </c>
      <c r="L55" s="47">
        <v>0</v>
      </c>
      <c r="M55" s="47">
        <v>0</v>
      </c>
      <c r="N55" s="47">
        <v>0</v>
      </c>
      <c r="O55" s="81"/>
    </row>
    <row r="56" spans="1:15" ht="18.75" hidden="1" customHeight="1" x14ac:dyDescent="0.25">
      <c r="A56" s="86" t="s">
        <v>58</v>
      </c>
      <c r="B56" s="77" t="s">
        <v>59</v>
      </c>
      <c r="C56" s="78" t="s">
        <v>57</v>
      </c>
      <c r="D56" s="79" t="s">
        <v>19</v>
      </c>
      <c r="E56" s="46" t="e">
        <f>E57+E58+E59+E60</f>
        <v>#REF!</v>
      </c>
      <c r="F56" s="47">
        <f>F57+F58+F59+F60</f>
        <v>0</v>
      </c>
      <c r="G56" s="47"/>
      <c r="H56" s="47"/>
      <c r="I56" s="47"/>
      <c r="J56" s="47"/>
      <c r="K56" s="47">
        <f>K57+K58+K59+K60</f>
        <v>0</v>
      </c>
      <c r="L56" s="47"/>
      <c r="M56" s="47">
        <v>0</v>
      </c>
      <c r="N56" s="47">
        <v>0</v>
      </c>
      <c r="O56" s="81"/>
    </row>
    <row r="57" spans="1:15" ht="22.5" hidden="1" customHeight="1" x14ac:dyDescent="0.25">
      <c r="A57" s="86"/>
      <c r="B57" s="77"/>
      <c r="C57" s="78"/>
      <c r="D57" s="45" t="s">
        <v>21</v>
      </c>
      <c r="E57" s="46" t="e">
        <f>F57+K57+#REF!+M57+N57</f>
        <v>#REF!</v>
      </c>
      <c r="F57" s="47">
        <v>0</v>
      </c>
      <c r="G57" s="47"/>
      <c r="H57" s="47"/>
      <c r="I57" s="47"/>
      <c r="J57" s="47"/>
      <c r="K57" s="47">
        <v>0</v>
      </c>
      <c r="L57" s="47"/>
      <c r="M57" s="47">
        <v>0</v>
      </c>
      <c r="N57" s="47">
        <v>0</v>
      </c>
      <c r="O57" s="81"/>
    </row>
    <row r="58" spans="1:15" ht="18.75" hidden="1" customHeight="1" x14ac:dyDescent="0.25">
      <c r="A58" s="86"/>
      <c r="B58" s="77"/>
      <c r="C58" s="78"/>
      <c r="D58" s="45" t="s">
        <v>22</v>
      </c>
      <c r="E58" s="46" t="e">
        <f>F58+K58+#REF!+M58+N58</f>
        <v>#REF!</v>
      </c>
      <c r="F58" s="47">
        <v>0</v>
      </c>
      <c r="G58" s="47"/>
      <c r="H58" s="47"/>
      <c r="I58" s="47"/>
      <c r="J58" s="47"/>
      <c r="K58" s="47">
        <v>0</v>
      </c>
      <c r="L58" s="47"/>
      <c r="M58" s="47">
        <v>0</v>
      </c>
      <c r="N58" s="47">
        <v>0</v>
      </c>
      <c r="O58" s="81"/>
    </row>
    <row r="59" spans="1:15" ht="22.5" hidden="1" customHeight="1" x14ac:dyDescent="0.25">
      <c r="A59" s="86"/>
      <c r="B59" s="77"/>
      <c r="C59" s="78"/>
      <c r="D59" s="45" t="s">
        <v>23</v>
      </c>
      <c r="E59" s="46" t="e">
        <f>F59+K59+#REF!+M59+N59</f>
        <v>#REF!</v>
      </c>
      <c r="F59" s="47">
        <v>0</v>
      </c>
      <c r="G59" s="47"/>
      <c r="H59" s="47"/>
      <c r="I59" s="47"/>
      <c r="J59" s="47"/>
      <c r="K59" s="83">
        <v>0</v>
      </c>
      <c r="L59" s="47"/>
      <c r="M59" s="47">
        <v>0</v>
      </c>
      <c r="N59" s="47">
        <f>M59</f>
        <v>0</v>
      </c>
      <c r="O59" s="81"/>
    </row>
    <row r="60" spans="1:15" ht="18.75" hidden="1" customHeight="1" x14ac:dyDescent="0.25">
      <c r="A60" s="86"/>
      <c r="B60" s="77"/>
      <c r="C60" s="78"/>
      <c r="D60" s="45" t="s">
        <v>24</v>
      </c>
      <c r="E60" s="46" t="e">
        <f>F60+K60+#REF!+M60+N60</f>
        <v>#REF!</v>
      </c>
      <c r="F60" s="47">
        <v>0</v>
      </c>
      <c r="G60" s="47"/>
      <c r="H60" s="47"/>
      <c r="I60" s="47"/>
      <c r="J60" s="47"/>
      <c r="K60" s="47">
        <v>0</v>
      </c>
      <c r="L60" s="47"/>
      <c r="M60" s="47">
        <v>0</v>
      </c>
      <c r="N60" s="47">
        <v>0</v>
      </c>
      <c r="O60" s="81"/>
    </row>
    <row r="61" spans="1:15" ht="18.75" hidden="1" customHeight="1" x14ac:dyDescent="0.25">
      <c r="A61" s="86" t="s">
        <v>60</v>
      </c>
      <c r="B61" s="77" t="s">
        <v>61</v>
      </c>
      <c r="C61" s="78" t="s">
        <v>57</v>
      </c>
      <c r="D61" s="79" t="s">
        <v>19</v>
      </c>
      <c r="E61" s="46" t="e">
        <f>E62+E63+E64+E65</f>
        <v>#REF!</v>
      </c>
      <c r="F61" s="47">
        <f>F62+F63+F64+F65</f>
        <v>0</v>
      </c>
      <c r="G61" s="47"/>
      <c r="H61" s="47"/>
      <c r="I61" s="47"/>
      <c r="J61" s="47"/>
      <c r="K61" s="47">
        <v>0</v>
      </c>
      <c r="L61" s="47"/>
      <c r="M61" s="47">
        <f>M62+M63+M64+M65</f>
        <v>0</v>
      </c>
      <c r="N61" s="47">
        <f>N62+N63+N64+N65</f>
        <v>0</v>
      </c>
      <c r="O61" s="81"/>
    </row>
    <row r="62" spans="1:15" ht="22.5" hidden="1" customHeight="1" x14ac:dyDescent="0.25">
      <c r="A62" s="86"/>
      <c r="B62" s="77"/>
      <c r="C62" s="78"/>
      <c r="D62" s="45" t="s">
        <v>21</v>
      </c>
      <c r="E62" s="46" t="e">
        <f>F62+K62+#REF!+M62+N62</f>
        <v>#REF!</v>
      </c>
      <c r="F62" s="47">
        <v>0</v>
      </c>
      <c r="G62" s="47"/>
      <c r="H62" s="47"/>
      <c r="I62" s="47"/>
      <c r="J62" s="47"/>
      <c r="K62" s="47">
        <v>0</v>
      </c>
      <c r="L62" s="47"/>
      <c r="M62" s="47">
        <v>0</v>
      </c>
      <c r="N62" s="47">
        <v>0</v>
      </c>
      <c r="O62" s="81"/>
    </row>
    <row r="63" spans="1:15" ht="18.75" hidden="1" customHeight="1" x14ac:dyDescent="0.25">
      <c r="A63" s="86"/>
      <c r="B63" s="77"/>
      <c r="C63" s="78"/>
      <c r="D63" s="45" t="s">
        <v>22</v>
      </c>
      <c r="E63" s="46" t="e">
        <f>F63+K63+#REF!+M63+N63</f>
        <v>#REF!</v>
      </c>
      <c r="F63" s="47">
        <v>0</v>
      </c>
      <c r="G63" s="47"/>
      <c r="H63" s="47"/>
      <c r="I63" s="47"/>
      <c r="J63" s="47"/>
      <c r="K63" s="47">
        <v>0</v>
      </c>
      <c r="L63" s="47"/>
      <c r="M63" s="47">
        <v>0</v>
      </c>
      <c r="N63" s="47">
        <v>0</v>
      </c>
      <c r="O63" s="81"/>
    </row>
    <row r="64" spans="1:15" ht="22.5" hidden="1" customHeight="1" x14ac:dyDescent="0.25">
      <c r="A64" s="86"/>
      <c r="B64" s="77"/>
      <c r="C64" s="78"/>
      <c r="D64" s="45" t="s">
        <v>23</v>
      </c>
      <c r="E64" s="46" t="e">
        <f>F64+K64+#REF!+M64+N64</f>
        <v>#REF!</v>
      </c>
      <c r="F64" s="47">
        <v>0</v>
      </c>
      <c r="G64" s="47"/>
      <c r="H64" s="47"/>
      <c r="I64" s="47"/>
      <c r="J64" s="47"/>
      <c r="K64" s="83">
        <v>0</v>
      </c>
      <c r="L64" s="84"/>
      <c r="M64" s="47">
        <v>0</v>
      </c>
      <c r="N64" s="47">
        <f>M64</f>
        <v>0</v>
      </c>
      <c r="O64" s="81"/>
    </row>
    <row r="65" spans="1:15" ht="18.75" hidden="1" customHeight="1" x14ac:dyDescent="0.25">
      <c r="A65" s="86"/>
      <c r="B65" s="77"/>
      <c r="C65" s="78"/>
      <c r="D65" s="45" t="s">
        <v>24</v>
      </c>
      <c r="E65" s="46" t="e">
        <f>F65+K65+#REF!+M65+N65</f>
        <v>#REF!</v>
      </c>
      <c r="F65" s="47">
        <v>0</v>
      </c>
      <c r="G65" s="47"/>
      <c r="H65" s="47"/>
      <c r="I65" s="47"/>
      <c r="J65" s="47"/>
      <c r="K65" s="47">
        <v>0</v>
      </c>
      <c r="L65" s="47"/>
      <c r="M65" s="47">
        <v>0</v>
      </c>
      <c r="N65" s="47">
        <v>0</v>
      </c>
      <c r="O65" s="81"/>
    </row>
    <row r="66" spans="1:15" ht="17.25" customHeight="1" x14ac:dyDescent="0.25">
      <c r="A66" s="20" t="s">
        <v>36</v>
      </c>
      <c r="B66" s="30" t="s">
        <v>62</v>
      </c>
      <c r="C66" s="12" t="s">
        <v>18</v>
      </c>
      <c r="D66" s="22" t="s">
        <v>19</v>
      </c>
      <c r="E66" s="23">
        <f t="shared" ref="E66:E70" si="15">SUM(F66:N66)</f>
        <v>1929.03439</v>
      </c>
      <c r="F66" s="24">
        <f>SUM(F67:J70)</f>
        <v>628.05772000000002</v>
      </c>
      <c r="G66" s="24"/>
      <c r="H66" s="24"/>
      <c r="I66" s="24"/>
      <c r="J66" s="24"/>
      <c r="K66" s="25">
        <f>SUM(K67:K70)</f>
        <v>641.39491999999996</v>
      </c>
      <c r="L66" s="25">
        <f t="shared" ref="L66:N66" si="16">SUM(L67:L70)</f>
        <v>659.58175000000006</v>
      </c>
      <c r="M66" s="25">
        <f t="shared" si="16"/>
        <v>0</v>
      </c>
      <c r="N66" s="25">
        <f t="shared" si="16"/>
        <v>0</v>
      </c>
      <c r="O66" s="72" t="s">
        <v>52</v>
      </c>
    </row>
    <row r="67" spans="1:15" ht="22.5" x14ac:dyDescent="0.25">
      <c r="A67" s="20"/>
      <c r="B67" s="30"/>
      <c r="C67" s="12"/>
      <c r="D67" s="26" t="s">
        <v>21</v>
      </c>
      <c r="E67" s="23">
        <f t="shared" si="15"/>
        <v>732.69828000000007</v>
      </c>
      <c r="F67" s="31">
        <f>227.31*0+227.30665</f>
        <v>227.30664999999999</v>
      </c>
      <c r="G67" s="31"/>
      <c r="H67" s="31"/>
      <c r="I67" s="31"/>
      <c r="J67" s="31"/>
      <c r="K67" s="87">
        <f>241.81*0+241.80707</f>
        <v>241.80707000000001</v>
      </c>
      <c r="L67" s="34">
        <f>263.58*0+263.58456</f>
        <v>263.58456000000001</v>
      </c>
      <c r="M67" s="34">
        <v>0</v>
      </c>
      <c r="N67" s="87">
        <v>0</v>
      </c>
      <c r="O67" s="73"/>
    </row>
    <row r="68" spans="1:15" ht="18.75" x14ac:dyDescent="0.25">
      <c r="A68" s="20"/>
      <c r="B68" s="30"/>
      <c r="C68" s="12"/>
      <c r="D68" s="26" t="s">
        <v>22</v>
      </c>
      <c r="E68" s="23">
        <f t="shared" si="15"/>
        <v>721.79365000000007</v>
      </c>
      <c r="F68" s="31">
        <f>246.25*0+246.24887</f>
        <v>246.24887000000001</v>
      </c>
      <c r="G68" s="31"/>
      <c r="H68" s="31"/>
      <c r="I68" s="31"/>
      <c r="J68" s="31"/>
      <c r="K68" s="87">
        <f>241.8*0+241.8047</f>
        <v>241.8047</v>
      </c>
      <c r="L68" s="34">
        <f>233.74*0+233.74008</f>
        <v>233.74008000000001</v>
      </c>
      <c r="M68" s="34">
        <v>0</v>
      </c>
      <c r="N68" s="87">
        <v>0</v>
      </c>
      <c r="O68" s="73"/>
    </row>
    <row r="69" spans="1:15" ht="22.5" customHeight="1" x14ac:dyDescent="0.25">
      <c r="A69" s="20"/>
      <c r="B69" s="30"/>
      <c r="C69" s="12"/>
      <c r="D69" s="26" t="s">
        <v>23</v>
      </c>
      <c r="E69" s="23">
        <f t="shared" si="15"/>
        <v>474.54246000000001</v>
      </c>
      <c r="F69" s="31">
        <v>154.50219999999999</v>
      </c>
      <c r="G69" s="31"/>
      <c r="H69" s="31"/>
      <c r="I69" s="31"/>
      <c r="J69" s="31"/>
      <c r="K69" s="25">
        <v>157.78315000000001</v>
      </c>
      <c r="L69" s="34">
        <v>162.25711000000001</v>
      </c>
      <c r="M69" s="34">
        <v>0</v>
      </c>
      <c r="N69" s="87">
        <v>0</v>
      </c>
      <c r="O69" s="73"/>
    </row>
    <row r="70" spans="1:15" ht="15.75" customHeight="1" x14ac:dyDescent="0.25">
      <c r="A70" s="20"/>
      <c r="B70" s="30"/>
      <c r="C70" s="12"/>
      <c r="D70" s="26" t="s">
        <v>24</v>
      </c>
      <c r="E70" s="23">
        <f t="shared" si="15"/>
        <v>0</v>
      </c>
      <c r="F70" s="27">
        <v>0</v>
      </c>
      <c r="G70" s="27"/>
      <c r="H70" s="27"/>
      <c r="I70" s="27"/>
      <c r="J70" s="27"/>
      <c r="K70" s="25">
        <v>0</v>
      </c>
      <c r="L70" s="87">
        <v>0</v>
      </c>
      <c r="M70" s="87">
        <v>0</v>
      </c>
      <c r="N70" s="87">
        <v>0</v>
      </c>
      <c r="O70" s="73"/>
    </row>
    <row r="71" spans="1:15" ht="27" customHeight="1" x14ac:dyDescent="0.25">
      <c r="A71" s="20"/>
      <c r="B71" s="30" t="s">
        <v>63</v>
      </c>
      <c r="C71" s="12" t="s">
        <v>28</v>
      </c>
      <c r="D71" s="35" t="s">
        <v>28</v>
      </c>
      <c r="E71" s="36" t="s">
        <v>29</v>
      </c>
      <c r="F71" s="36" t="s">
        <v>30</v>
      </c>
      <c r="G71" s="36" t="s">
        <v>54</v>
      </c>
      <c r="H71" s="36"/>
      <c r="I71" s="36"/>
      <c r="J71" s="36"/>
      <c r="K71" s="36" t="s">
        <v>11</v>
      </c>
      <c r="L71" s="36" t="s">
        <v>12</v>
      </c>
      <c r="M71" s="36" t="s">
        <v>13</v>
      </c>
      <c r="N71" s="36" t="s">
        <v>14</v>
      </c>
      <c r="O71" s="73"/>
    </row>
    <row r="72" spans="1:15" ht="31.5" x14ac:dyDescent="0.25">
      <c r="A72" s="20"/>
      <c r="B72" s="30"/>
      <c r="C72" s="12"/>
      <c r="D72" s="35"/>
      <c r="E72" s="36"/>
      <c r="F72" s="36"/>
      <c r="G72" s="39" t="s">
        <v>32</v>
      </c>
      <c r="H72" s="39" t="s">
        <v>33</v>
      </c>
      <c r="I72" s="39" t="s">
        <v>34</v>
      </c>
      <c r="J72" s="39" t="s">
        <v>35</v>
      </c>
      <c r="K72" s="36"/>
      <c r="L72" s="36"/>
      <c r="M72" s="36"/>
      <c r="N72" s="36"/>
      <c r="O72" s="73"/>
    </row>
    <row r="73" spans="1:15" ht="29.25" customHeight="1" x14ac:dyDescent="0.25">
      <c r="A73" s="20"/>
      <c r="B73" s="30"/>
      <c r="C73" s="12"/>
      <c r="D73" s="35"/>
      <c r="E73" s="40">
        <v>1</v>
      </c>
      <c r="F73" s="40">
        <v>1</v>
      </c>
      <c r="G73" s="40">
        <v>0</v>
      </c>
      <c r="H73" s="40">
        <v>0</v>
      </c>
      <c r="I73" s="40">
        <v>0</v>
      </c>
      <c r="J73" s="40">
        <v>1</v>
      </c>
      <c r="K73" s="41">
        <v>1</v>
      </c>
      <c r="L73" s="41">
        <v>1</v>
      </c>
      <c r="M73" s="41">
        <v>0</v>
      </c>
      <c r="N73" s="41">
        <v>0</v>
      </c>
      <c r="O73" s="76"/>
    </row>
    <row r="74" spans="1:15" ht="18.75" hidden="1" customHeight="1" x14ac:dyDescent="0.25">
      <c r="A74" s="20" t="s">
        <v>64</v>
      </c>
      <c r="B74" s="43" t="s">
        <v>37</v>
      </c>
      <c r="C74" s="78" t="s">
        <v>38</v>
      </c>
      <c r="D74" s="79" t="s">
        <v>19</v>
      </c>
      <c r="E74" s="46" t="e">
        <f>E75+E76+E77+E78</f>
        <v>#REF!</v>
      </c>
      <c r="F74" s="47">
        <f>F75+F76+F77+F78</f>
        <v>0</v>
      </c>
      <c r="G74" s="47"/>
      <c r="H74" s="47"/>
      <c r="I74" s="47"/>
      <c r="J74" s="47"/>
      <c r="K74" s="47">
        <f>K75+K76+K77+K78</f>
        <v>0</v>
      </c>
      <c r="L74" s="46"/>
      <c r="M74" s="47">
        <v>0</v>
      </c>
      <c r="N74" s="47">
        <v>0</v>
      </c>
      <c r="O74" s="81"/>
    </row>
    <row r="75" spans="1:15" ht="22.5" hidden="1" customHeight="1" x14ac:dyDescent="0.25">
      <c r="A75" s="20"/>
      <c r="B75" s="43"/>
      <c r="C75" s="78"/>
      <c r="D75" s="45" t="s">
        <v>21</v>
      </c>
      <c r="E75" s="46" t="e">
        <f>F75+K75+#REF!+M75+N75</f>
        <v>#REF!</v>
      </c>
      <c r="F75" s="47">
        <v>0</v>
      </c>
      <c r="G75" s="47"/>
      <c r="H75" s="47"/>
      <c r="I75" s="47"/>
      <c r="J75" s="47"/>
      <c r="K75" s="47">
        <v>0</v>
      </c>
      <c r="L75" s="46"/>
      <c r="M75" s="47">
        <v>0</v>
      </c>
      <c r="N75" s="47">
        <v>0</v>
      </c>
      <c r="O75" s="81"/>
    </row>
    <row r="76" spans="1:15" ht="18.75" hidden="1" customHeight="1" x14ac:dyDescent="0.25">
      <c r="A76" s="20"/>
      <c r="B76" s="43"/>
      <c r="C76" s="78"/>
      <c r="D76" s="45" t="s">
        <v>22</v>
      </c>
      <c r="E76" s="46" t="e">
        <f>F76+K76+#REF!+M76+N76</f>
        <v>#REF!</v>
      </c>
      <c r="F76" s="47">
        <v>0</v>
      </c>
      <c r="G76" s="47"/>
      <c r="H76" s="47"/>
      <c r="I76" s="47"/>
      <c r="J76" s="47"/>
      <c r="K76" s="47">
        <v>0</v>
      </c>
      <c r="L76" s="46"/>
      <c r="M76" s="47">
        <v>0</v>
      </c>
      <c r="N76" s="47">
        <v>0</v>
      </c>
      <c r="O76" s="81"/>
    </row>
    <row r="77" spans="1:15" ht="22.5" hidden="1" customHeight="1" x14ac:dyDescent="0.25">
      <c r="A77" s="20"/>
      <c r="B77" s="43"/>
      <c r="C77" s="78"/>
      <c r="D77" s="45" t="s">
        <v>23</v>
      </c>
      <c r="E77" s="46" t="e">
        <f>F77+K77+#REF!+M77+N77</f>
        <v>#REF!</v>
      </c>
      <c r="F77" s="47">
        <v>0</v>
      </c>
      <c r="G77" s="47"/>
      <c r="H77" s="47"/>
      <c r="I77" s="47"/>
      <c r="J77" s="47"/>
      <c r="K77" s="47">
        <v>0</v>
      </c>
      <c r="L77" s="46"/>
      <c r="M77" s="47">
        <v>0</v>
      </c>
      <c r="N77" s="47">
        <v>0</v>
      </c>
      <c r="O77" s="81"/>
    </row>
    <row r="78" spans="1:15" ht="18.75" hidden="1" customHeight="1" x14ac:dyDescent="0.25">
      <c r="A78" s="20"/>
      <c r="B78" s="43"/>
      <c r="C78" s="78"/>
      <c r="D78" s="45" t="s">
        <v>24</v>
      </c>
      <c r="E78" s="46" t="e">
        <f>F78+K78+#REF!+M78+N78</f>
        <v>#REF!</v>
      </c>
      <c r="F78" s="47">
        <v>0</v>
      </c>
      <c r="G78" s="47"/>
      <c r="H78" s="47"/>
      <c r="I78" s="47"/>
      <c r="J78" s="47"/>
      <c r="K78" s="47">
        <v>0</v>
      </c>
      <c r="L78" s="46"/>
      <c r="M78" s="47">
        <v>0</v>
      </c>
      <c r="N78" s="47">
        <v>0</v>
      </c>
      <c r="O78" s="81"/>
    </row>
    <row r="79" spans="1:15" ht="18.75" hidden="1" customHeight="1" x14ac:dyDescent="0.25">
      <c r="A79" s="20"/>
      <c r="B79" s="49" t="s">
        <v>39</v>
      </c>
      <c r="C79" s="44"/>
      <c r="D79" s="45"/>
      <c r="E79" s="51" t="s">
        <v>40</v>
      </c>
      <c r="F79" s="52" t="s">
        <v>41</v>
      </c>
      <c r="G79" s="52"/>
      <c r="H79" s="52"/>
      <c r="I79" s="52"/>
      <c r="J79" s="52"/>
      <c r="K79" s="52" t="s">
        <v>11</v>
      </c>
      <c r="L79" s="52"/>
      <c r="M79" s="52" t="s">
        <v>13</v>
      </c>
      <c r="N79" s="53" t="s">
        <v>14</v>
      </c>
      <c r="O79" s="81"/>
    </row>
    <row r="80" spans="1:15" ht="18.75" hidden="1" customHeight="1" x14ac:dyDescent="0.25">
      <c r="A80" s="20"/>
      <c r="B80" s="49"/>
      <c r="C80" s="44"/>
      <c r="D80" s="45"/>
      <c r="E80" s="46" t="s">
        <v>42</v>
      </c>
      <c r="F80" s="54">
        <v>0</v>
      </c>
      <c r="G80" s="54"/>
      <c r="H80" s="54"/>
      <c r="I80" s="54"/>
      <c r="J80" s="54"/>
      <c r="K80" s="55">
        <v>0</v>
      </c>
      <c r="L80" s="56"/>
      <c r="M80" s="57" t="s">
        <v>42</v>
      </c>
      <c r="N80" s="57" t="s">
        <v>42</v>
      </c>
      <c r="O80" s="81"/>
    </row>
    <row r="81" spans="1:15" ht="18.75" customHeight="1" x14ac:dyDescent="0.25">
      <c r="A81" s="20" t="s">
        <v>64</v>
      </c>
      <c r="B81" s="88" t="s">
        <v>65</v>
      </c>
      <c r="C81" s="89" t="s">
        <v>18</v>
      </c>
      <c r="D81" s="90" t="s">
        <v>19</v>
      </c>
      <c r="E81" s="23">
        <f t="shared" ref="E81:E85" si="17">SUM(F81:N81)</f>
        <v>20000</v>
      </c>
      <c r="F81" s="24">
        <f>SUM(F82:J85)</f>
        <v>0</v>
      </c>
      <c r="G81" s="24"/>
      <c r="H81" s="24"/>
      <c r="I81" s="24"/>
      <c r="J81" s="24"/>
      <c r="K81" s="25">
        <f>SUM(K82:K85)</f>
        <v>20000</v>
      </c>
      <c r="L81" s="25">
        <f t="shared" ref="L81:N81" si="18">SUM(L82:L85)</f>
        <v>0</v>
      </c>
      <c r="M81" s="25">
        <f t="shared" si="18"/>
        <v>0</v>
      </c>
      <c r="N81" s="25">
        <f t="shared" si="18"/>
        <v>0</v>
      </c>
      <c r="O81" s="91" t="s">
        <v>16</v>
      </c>
    </row>
    <row r="82" spans="1:15" ht="22.5" x14ac:dyDescent="0.25">
      <c r="A82" s="20"/>
      <c r="B82" s="88"/>
      <c r="C82" s="89"/>
      <c r="D82" s="92" t="s">
        <v>21</v>
      </c>
      <c r="E82" s="23">
        <f t="shared" si="17"/>
        <v>10000</v>
      </c>
      <c r="F82" s="31">
        <v>0</v>
      </c>
      <c r="G82" s="31"/>
      <c r="H82" s="31"/>
      <c r="I82" s="31"/>
      <c r="J82" s="31"/>
      <c r="K82" s="75">
        <v>10000</v>
      </c>
      <c r="L82" s="87">
        <v>0</v>
      </c>
      <c r="M82" s="87">
        <v>0</v>
      </c>
      <c r="N82" s="34">
        <v>0</v>
      </c>
      <c r="O82" s="93"/>
    </row>
    <row r="83" spans="1:15" ht="18.75" x14ac:dyDescent="0.25">
      <c r="A83" s="20"/>
      <c r="B83" s="88"/>
      <c r="C83" s="89"/>
      <c r="D83" s="92" t="s">
        <v>22</v>
      </c>
      <c r="E83" s="23">
        <f t="shared" si="17"/>
        <v>0</v>
      </c>
      <c r="F83" s="31">
        <v>0</v>
      </c>
      <c r="G83" s="31"/>
      <c r="H83" s="31"/>
      <c r="I83" s="31"/>
      <c r="J83" s="31"/>
      <c r="K83" s="75">
        <v>0</v>
      </c>
      <c r="L83" s="87">
        <v>0</v>
      </c>
      <c r="M83" s="87">
        <v>0</v>
      </c>
      <c r="N83" s="87">
        <v>0</v>
      </c>
      <c r="O83" s="93"/>
    </row>
    <row r="84" spans="1:15" ht="22.5" x14ac:dyDescent="0.25">
      <c r="A84" s="20"/>
      <c r="B84" s="88"/>
      <c r="C84" s="89"/>
      <c r="D84" s="92" t="s">
        <v>23</v>
      </c>
      <c r="E84" s="23">
        <f t="shared" si="17"/>
        <v>10000</v>
      </c>
      <c r="F84" s="31">
        <v>0</v>
      </c>
      <c r="G84" s="31"/>
      <c r="H84" s="31"/>
      <c r="I84" s="31"/>
      <c r="J84" s="31"/>
      <c r="K84" s="75">
        <v>10000</v>
      </c>
      <c r="L84" s="87">
        <v>0</v>
      </c>
      <c r="M84" s="87">
        <v>0</v>
      </c>
      <c r="N84" s="34">
        <v>0</v>
      </c>
      <c r="O84" s="93"/>
    </row>
    <row r="85" spans="1:15" ht="18.75" x14ac:dyDescent="0.25">
      <c r="A85" s="20"/>
      <c r="B85" s="88"/>
      <c r="C85" s="89"/>
      <c r="D85" s="92" t="s">
        <v>24</v>
      </c>
      <c r="E85" s="23">
        <f t="shared" si="17"/>
        <v>0</v>
      </c>
      <c r="F85" s="31">
        <v>0</v>
      </c>
      <c r="G85" s="31"/>
      <c r="H85" s="31"/>
      <c r="I85" s="31"/>
      <c r="J85" s="31"/>
      <c r="K85" s="87">
        <v>0</v>
      </c>
      <c r="L85" s="87">
        <v>0</v>
      </c>
      <c r="M85" s="87">
        <v>0</v>
      </c>
      <c r="N85" s="87">
        <v>0</v>
      </c>
      <c r="O85" s="93"/>
    </row>
    <row r="86" spans="1:15" ht="27" customHeight="1" x14ac:dyDescent="0.25">
      <c r="A86" s="20"/>
      <c r="B86" s="30" t="s">
        <v>66</v>
      </c>
      <c r="C86" s="12" t="s">
        <v>28</v>
      </c>
      <c r="D86" s="35" t="s">
        <v>28</v>
      </c>
      <c r="E86" s="36" t="s">
        <v>29</v>
      </c>
      <c r="F86" s="36" t="s">
        <v>30</v>
      </c>
      <c r="G86" s="36" t="s">
        <v>54</v>
      </c>
      <c r="H86" s="36"/>
      <c r="I86" s="36"/>
      <c r="J86" s="36"/>
      <c r="K86" s="36" t="s">
        <v>11</v>
      </c>
      <c r="L86" s="36" t="s">
        <v>12</v>
      </c>
      <c r="M86" s="36" t="s">
        <v>13</v>
      </c>
      <c r="N86" s="36" t="s">
        <v>14</v>
      </c>
      <c r="O86" s="93"/>
    </row>
    <row r="87" spans="1:15" ht="31.5" x14ac:dyDescent="0.25">
      <c r="A87" s="20"/>
      <c r="B87" s="30"/>
      <c r="C87" s="12"/>
      <c r="D87" s="35"/>
      <c r="E87" s="36"/>
      <c r="F87" s="36"/>
      <c r="G87" s="39" t="s">
        <v>32</v>
      </c>
      <c r="H87" s="39" t="s">
        <v>33</v>
      </c>
      <c r="I87" s="39" t="s">
        <v>34</v>
      </c>
      <c r="J87" s="39" t="s">
        <v>35</v>
      </c>
      <c r="K87" s="36"/>
      <c r="L87" s="36"/>
      <c r="M87" s="36"/>
      <c r="N87" s="36"/>
      <c r="O87" s="93"/>
    </row>
    <row r="88" spans="1:15" ht="29.25" customHeight="1" x14ac:dyDescent="0.25">
      <c r="A88" s="20"/>
      <c r="B88" s="30"/>
      <c r="C88" s="12"/>
      <c r="D88" s="35"/>
      <c r="E88" s="40">
        <v>1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1">
        <v>1</v>
      </c>
      <c r="L88" s="41">
        <v>0</v>
      </c>
      <c r="M88" s="41">
        <v>0</v>
      </c>
      <c r="N88" s="41">
        <v>0</v>
      </c>
      <c r="O88" s="94"/>
    </row>
    <row r="89" spans="1:15" ht="29.25" customHeight="1" x14ac:dyDescent="0.25">
      <c r="A89" s="95" t="s">
        <v>67</v>
      </c>
      <c r="B89" s="21" t="s">
        <v>68</v>
      </c>
      <c r="C89" s="12" t="s">
        <v>18</v>
      </c>
      <c r="D89" s="22" t="s">
        <v>19</v>
      </c>
      <c r="E89" s="23">
        <f t="shared" ref="E89:E98" si="19">SUM(F89:N89)</f>
        <v>3500</v>
      </c>
      <c r="F89" s="24">
        <f>SUM(F90:J93)</f>
        <v>3500</v>
      </c>
      <c r="G89" s="24"/>
      <c r="H89" s="24"/>
      <c r="I89" s="24"/>
      <c r="J89" s="24"/>
      <c r="K89" s="25">
        <f>SUM(K90:K93)</f>
        <v>0</v>
      </c>
      <c r="L89" s="25">
        <f t="shared" ref="L89:N89" si="20">SUM(L90:L93)</f>
        <v>0</v>
      </c>
      <c r="M89" s="25">
        <f t="shared" si="20"/>
        <v>0</v>
      </c>
      <c r="N89" s="25">
        <f t="shared" si="20"/>
        <v>0</v>
      </c>
      <c r="O89" s="96" t="s">
        <v>52</v>
      </c>
    </row>
    <row r="90" spans="1:15" ht="29.25" customHeight="1" x14ac:dyDescent="0.25">
      <c r="A90" s="97"/>
      <c r="B90" s="21"/>
      <c r="C90" s="12"/>
      <c r="D90" s="26" t="s">
        <v>21</v>
      </c>
      <c r="E90" s="23">
        <f t="shared" si="19"/>
        <v>0</v>
      </c>
      <c r="F90" s="31">
        <f>F95</f>
        <v>0</v>
      </c>
      <c r="G90" s="31"/>
      <c r="H90" s="31"/>
      <c r="I90" s="31"/>
      <c r="J90" s="31"/>
      <c r="K90" s="87">
        <v>0</v>
      </c>
      <c r="L90" s="87">
        <v>0</v>
      </c>
      <c r="M90" s="87">
        <v>0</v>
      </c>
      <c r="N90" s="34">
        <v>0</v>
      </c>
      <c r="O90" s="96"/>
    </row>
    <row r="91" spans="1:15" ht="29.25" customHeight="1" x14ac:dyDescent="0.25">
      <c r="A91" s="97"/>
      <c r="B91" s="21"/>
      <c r="C91" s="12"/>
      <c r="D91" s="26" t="s">
        <v>22</v>
      </c>
      <c r="E91" s="23">
        <f t="shared" si="19"/>
        <v>0</v>
      </c>
      <c r="F91" s="31">
        <f>F96</f>
        <v>0</v>
      </c>
      <c r="G91" s="31"/>
      <c r="H91" s="31"/>
      <c r="I91" s="31"/>
      <c r="J91" s="31"/>
      <c r="K91" s="87">
        <v>0</v>
      </c>
      <c r="L91" s="87">
        <v>0</v>
      </c>
      <c r="M91" s="87">
        <v>0</v>
      </c>
      <c r="N91" s="87">
        <v>0</v>
      </c>
      <c r="O91" s="96"/>
    </row>
    <row r="92" spans="1:15" ht="29.25" customHeight="1" x14ac:dyDescent="0.25">
      <c r="A92" s="97"/>
      <c r="B92" s="21"/>
      <c r="C92" s="12"/>
      <c r="D92" s="26" t="s">
        <v>23</v>
      </c>
      <c r="E92" s="23">
        <f t="shared" si="19"/>
        <v>3500</v>
      </c>
      <c r="F92" s="31">
        <f>F97</f>
        <v>3500</v>
      </c>
      <c r="G92" s="31"/>
      <c r="H92" s="31"/>
      <c r="I92" s="31"/>
      <c r="J92" s="31"/>
      <c r="K92" s="87">
        <v>0</v>
      </c>
      <c r="L92" s="87">
        <v>0</v>
      </c>
      <c r="M92" s="87">
        <v>0</v>
      </c>
      <c r="N92" s="34">
        <v>0</v>
      </c>
      <c r="O92" s="96"/>
    </row>
    <row r="93" spans="1:15" ht="29.25" customHeight="1" x14ac:dyDescent="0.25">
      <c r="A93" s="98"/>
      <c r="B93" s="21"/>
      <c r="C93" s="12"/>
      <c r="D93" s="26" t="s">
        <v>24</v>
      </c>
      <c r="E93" s="23">
        <f t="shared" si="19"/>
        <v>0</v>
      </c>
      <c r="F93" s="31">
        <v>0</v>
      </c>
      <c r="G93" s="31"/>
      <c r="H93" s="31"/>
      <c r="I93" s="31"/>
      <c r="J93" s="31"/>
      <c r="K93" s="87">
        <v>0</v>
      </c>
      <c r="L93" s="87">
        <v>0</v>
      </c>
      <c r="M93" s="87">
        <v>0</v>
      </c>
      <c r="N93" s="87">
        <v>0</v>
      </c>
      <c r="O93" s="96"/>
    </row>
    <row r="94" spans="1:15" ht="29.25" customHeight="1" x14ac:dyDescent="0.25">
      <c r="A94" s="95" t="s">
        <v>69</v>
      </c>
      <c r="B94" s="88" t="s">
        <v>70</v>
      </c>
      <c r="C94" s="89" t="s">
        <v>18</v>
      </c>
      <c r="D94" s="90" t="s">
        <v>19</v>
      </c>
      <c r="E94" s="23">
        <f t="shared" si="19"/>
        <v>3500</v>
      </c>
      <c r="F94" s="24">
        <f>SUM(F95:J98)</f>
        <v>3500</v>
      </c>
      <c r="G94" s="24"/>
      <c r="H94" s="24"/>
      <c r="I94" s="24"/>
      <c r="J94" s="24"/>
      <c r="K94" s="25">
        <f>SUM(K95:K98)</f>
        <v>0</v>
      </c>
      <c r="L94" s="25">
        <f t="shared" ref="L94:N94" si="21">SUM(L95:L98)</f>
        <v>0</v>
      </c>
      <c r="M94" s="25">
        <f t="shared" si="21"/>
        <v>0</v>
      </c>
      <c r="N94" s="25">
        <f t="shared" si="21"/>
        <v>0</v>
      </c>
      <c r="O94" s="96" t="s">
        <v>52</v>
      </c>
    </row>
    <row r="95" spans="1:15" ht="29.25" customHeight="1" x14ac:dyDescent="0.25">
      <c r="A95" s="97"/>
      <c r="B95" s="88"/>
      <c r="C95" s="89"/>
      <c r="D95" s="92" t="s">
        <v>21</v>
      </c>
      <c r="E95" s="23">
        <f t="shared" si="19"/>
        <v>0</v>
      </c>
      <c r="F95" s="31">
        <v>0</v>
      </c>
      <c r="G95" s="31"/>
      <c r="H95" s="31"/>
      <c r="I95" s="31"/>
      <c r="J95" s="31"/>
      <c r="K95" s="87">
        <v>0</v>
      </c>
      <c r="L95" s="87">
        <v>0</v>
      </c>
      <c r="M95" s="87">
        <v>0</v>
      </c>
      <c r="N95" s="34">
        <v>0</v>
      </c>
      <c r="O95" s="96"/>
    </row>
    <row r="96" spans="1:15" ht="29.25" customHeight="1" x14ac:dyDescent="0.25">
      <c r="A96" s="97"/>
      <c r="B96" s="88"/>
      <c r="C96" s="89"/>
      <c r="D96" s="92" t="s">
        <v>22</v>
      </c>
      <c r="E96" s="23">
        <f t="shared" si="19"/>
        <v>0</v>
      </c>
      <c r="F96" s="31">
        <v>0</v>
      </c>
      <c r="G96" s="31"/>
      <c r="H96" s="31"/>
      <c r="I96" s="31"/>
      <c r="J96" s="31"/>
      <c r="K96" s="87">
        <v>0</v>
      </c>
      <c r="L96" s="87">
        <v>0</v>
      </c>
      <c r="M96" s="87">
        <v>0</v>
      </c>
      <c r="N96" s="87">
        <v>0</v>
      </c>
      <c r="O96" s="96"/>
    </row>
    <row r="97" spans="1:15" ht="29.25" customHeight="1" x14ac:dyDescent="0.25">
      <c r="A97" s="97"/>
      <c r="B97" s="88"/>
      <c r="C97" s="89"/>
      <c r="D97" s="92" t="s">
        <v>23</v>
      </c>
      <c r="E97" s="23">
        <f t="shared" si="19"/>
        <v>3500</v>
      </c>
      <c r="F97" s="31">
        <v>3500</v>
      </c>
      <c r="G97" s="31"/>
      <c r="H97" s="31"/>
      <c r="I97" s="31"/>
      <c r="J97" s="31"/>
      <c r="K97" s="87">
        <v>0</v>
      </c>
      <c r="L97" s="87">
        <v>0</v>
      </c>
      <c r="M97" s="87">
        <v>0</v>
      </c>
      <c r="N97" s="34">
        <v>0</v>
      </c>
      <c r="O97" s="96"/>
    </row>
    <row r="98" spans="1:15" ht="29.25" customHeight="1" x14ac:dyDescent="0.25">
      <c r="A98" s="97"/>
      <c r="B98" s="88"/>
      <c r="C98" s="89"/>
      <c r="D98" s="92" t="s">
        <v>24</v>
      </c>
      <c r="E98" s="23">
        <f t="shared" si="19"/>
        <v>0</v>
      </c>
      <c r="F98" s="31">
        <v>0</v>
      </c>
      <c r="G98" s="31"/>
      <c r="H98" s="31"/>
      <c r="I98" s="31"/>
      <c r="J98" s="31"/>
      <c r="K98" s="87">
        <v>0</v>
      </c>
      <c r="L98" s="87">
        <v>0</v>
      </c>
      <c r="M98" s="87">
        <v>0</v>
      </c>
      <c r="N98" s="87">
        <v>0</v>
      </c>
      <c r="O98" s="96"/>
    </row>
    <row r="99" spans="1:15" ht="29.25" customHeight="1" x14ac:dyDescent="0.25">
      <c r="A99" s="97"/>
      <c r="B99" s="99" t="s">
        <v>71</v>
      </c>
      <c r="C99" s="12" t="s">
        <v>28</v>
      </c>
      <c r="D99" s="35" t="s">
        <v>28</v>
      </c>
      <c r="E99" s="36" t="s">
        <v>29</v>
      </c>
      <c r="F99" s="36" t="s">
        <v>30</v>
      </c>
      <c r="G99" s="36" t="s">
        <v>54</v>
      </c>
      <c r="H99" s="36"/>
      <c r="I99" s="36"/>
      <c r="J99" s="36"/>
      <c r="K99" s="36" t="s">
        <v>11</v>
      </c>
      <c r="L99" s="36" t="s">
        <v>12</v>
      </c>
      <c r="M99" s="36" t="s">
        <v>13</v>
      </c>
      <c r="N99" s="36" t="s">
        <v>14</v>
      </c>
      <c r="O99" s="96" t="s">
        <v>52</v>
      </c>
    </row>
    <row r="100" spans="1:15" ht="29.25" customHeight="1" x14ac:dyDescent="0.25">
      <c r="A100" s="97"/>
      <c r="B100" s="99"/>
      <c r="C100" s="12"/>
      <c r="D100" s="35"/>
      <c r="E100" s="36"/>
      <c r="F100" s="36"/>
      <c r="G100" s="39" t="s">
        <v>32</v>
      </c>
      <c r="H100" s="39" t="s">
        <v>33</v>
      </c>
      <c r="I100" s="39" t="s">
        <v>34</v>
      </c>
      <c r="J100" s="39" t="s">
        <v>35</v>
      </c>
      <c r="K100" s="36"/>
      <c r="L100" s="36"/>
      <c r="M100" s="36"/>
      <c r="N100" s="36"/>
      <c r="O100" s="96"/>
    </row>
    <row r="101" spans="1:15" ht="29.25" customHeight="1" x14ac:dyDescent="0.25">
      <c r="A101" s="98"/>
      <c r="B101" s="99"/>
      <c r="C101" s="12"/>
      <c r="D101" s="35"/>
      <c r="E101" s="40">
        <v>1</v>
      </c>
      <c r="F101" s="40">
        <v>1</v>
      </c>
      <c r="G101" s="40">
        <v>0</v>
      </c>
      <c r="H101" s="40">
        <v>0</v>
      </c>
      <c r="I101" s="40">
        <v>0</v>
      </c>
      <c r="J101" s="40">
        <v>1</v>
      </c>
      <c r="K101" s="41">
        <v>0</v>
      </c>
      <c r="L101" s="41">
        <v>0</v>
      </c>
      <c r="M101" s="41">
        <v>0</v>
      </c>
      <c r="N101" s="41">
        <v>0</v>
      </c>
      <c r="O101" s="96"/>
    </row>
    <row r="102" spans="1:15" ht="20.25" customHeight="1" x14ac:dyDescent="0.25">
      <c r="A102" s="20" t="s">
        <v>72</v>
      </c>
      <c r="B102" s="21" t="s">
        <v>73</v>
      </c>
      <c r="C102" s="89" t="s">
        <v>18</v>
      </c>
      <c r="D102" s="22" t="s">
        <v>19</v>
      </c>
      <c r="E102" s="23">
        <f>SUM(F102:N102)</f>
        <v>8000</v>
      </c>
      <c r="F102" s="24">
        <f>SUM(F103:J106)</f>
        <v>8000</v>
      </c>
      <c r="G102" s="24"/>
      <c r="H102" s="24"/>
      <c r="I102" s="24"/>
      <c r="J102" s="24"/>
      <c r="K102" s="25">
        <f>SUM(K103:K106)</f>
        <v>0</v>
      </c>
      <c r="L102" s="25">
        <f t="shared" ref="L102:N102" si="22">SUM(L103:L106)</f>
        <v>0</v>
      </c>
      <c r="M102" s="25">
        <f t="shared" si="22"/>
        <v>0</v>
      </c>
      <c r="N102" s="25">
        <f t="shared" si="22"/>
        <v>0</v>
      </c>
      <c r="O102" s="96" t="s">
        <v>52</v>
      </c>
    </row>
    <row r="103" spans="1:15" ht="22.5" customHeight="1" x14ac:dyDescent="0.25">
      <c r="A103" s="20"/>
      <c r="B103" s="21"/>
      <c r="C103" s="89"/>
      <c r="D103" s="26" t="s">
        <v>21</v>
      </c>
      <c r="E103" s="23">
        <f t="shared" ref="E103:E111" si="23">SUM(F103:N103)</f>
        <v>2400</v>
      </c>
      <c r="F103" s="100">
        <f>F108</f>
        <v>2400</v>
      </c>
      <c r="G103" s="100"/>
      <c r="H103" s="100"/>
      <c r="I103" s="100"/>
      <c r="J103" s="100"/>
      <c r="K103" s="87">
        <f>K108</f>
        <v>0</v>
      </c>
      <c r="L103" s="87">
        <f>L108</f>
        <v>0</v>
      </c>
      <c r="M103" s="87">
        <f>M108</f>
        <v>0</v>
      </c>
      <c r="N103" s="87">
        <f>N108</f>
        <v>0</v>
      </c>
      <c r="O103" s="96"/>
    </row>
    <row r="104" spans="1:15" ht="23.25" customHeight="1" x14ac:dyDescent="0.25">
      <c r="A104" s="20"/>
      <c r="B104" s="21"/>
      <c r="C104" s="89"/>
      <c r="D104" s="26" t="s">
        <v>22</v>
      </c>
      <c r="E104" s="23">
        <f t="shared" si="23"/>
        <v>5600</v>
      </c>
      <c r="F104" s="100">
        <f t="shared" ref="F104:F106" si="24">F109</f>
        <v>5600</v>
      </c>
      <c r="G104" s="100"/>
      <c r="H104" s="100"/>
      <c r="I104" s="100"/>
      <c r="J104" s="100"/>
      <c r="K104" s="87">
        <f t="shared" ref="K104:N106" si="25">K109</f>
        <v>0</v>
      </c>
      <c r="L104" s="87">
        <f t="shared" si="25"/>
        <v>0</v>
      </c>
      <c r="M104" s="87">
        <f t="shared" si="25"/>
        <v>0</v>
      </c>
      <c r="N104" s="87">
        <f t="shared" si="25"/>
        <v>0</v>
      </c>
      <c r="O104" s="96"/>
    </row>
    <row r="105" spans="1:15" ht="21.75" customHeight="1" x14ac:dyDescent="0.25">
      <c r="A105" s="20"/>
      <c r="B105" s="21"/>
      <c r="C105" s="89"/>
      <c r="D105" s="26" t="s">
        <v>23</v>
      </c>
      <c r="E105" s="23">
        <f t="shared" si="23"/>
        <v>0</v>
      </c>
      <c r="F105" s="100">
        <f t="shared" si="24"/>
        <v>0</v>
      </c>
      <c r="G105" s="100"/>
      <c r="H105" s="100"/>
      <c r="I105" s="100"/>
      <c r="J105" s="100"/>
      <c r="K105" s="87">
        <f t="shared" si="25"/>
        <v>0</v>
      </c>
      <c r="L105" s="87">
        <f t="shared" si="25"/>
        <v>0</v>
      </c>
      <c r="M105" s="87">
        <f t="shared" si="25"/>
        <v>0</v>
      </c>
      <c r="N105" s="87">
        <f t="shared" si="25"/>
        <v>0</v>
      </c>
      <c r="O105" s="96"/>
    </row>
    <row r="106" spans="1:15" ht="20.25" customHeight="1" x14ac:dyDescent="0.25">
      <c r="A106" s="20"/>
      <c r="B106" s="21"/>
      <c r="C106" s="89"/>
      <c r="D106" s="26" t="s">
        <v>24</v>
      </c>
      <c r="E106" s="23">
        <f t="shared" si="23"/>
        <v>0</v>
      </c>
      <c r="F106" s="100">
        <f t="shared" si="24"/>
        <v>0</v>
      </c>
      <c r="G106" s="100"/>
      <c r="H106" s="100"/>
      <c r="I106" s="100"/>
      <c r="J106" s="100"/>
      <c r="K106" s="87">
        <f t="shared" si="25"/>
        <v>0</v>
      </c>
      <c r="L106" s="87">
        <f t="shared" si="25"/>
        <v>0</v>
      </c>
      <c r="M106" s="87">
        <f t="shared" si="25"/>
        <v>0</v>
      </c>
      <c r="N106" s="87">
        <f t="shared" si="25"/>
        <v>0</v>
      </c>
      <c r="O106" s="96"/>
    </row>
    <row r="107" spans="1:15" ht="21.75" customHeight="1" x14ac:dyDescent="0.25">
      <c r="A107" s="20" t="s">
        <v>69</v>
      </c>
      <c r="B107" s="30" t="s">
        <v>74</v>
      </c>
      <c r="C107" s="12" t="s">
        <v>18</v>
      </c>
      <c r="D107" s="22" t="s">
        <v>19</v>
      </c>
      <c r="E107" s="23">
        <f t="shared" si="23"/>
        <v>8000</v>
      </c>
      <c r="F107" s="24">
        <f>SUM(F108:J111)</f>
        <v>8000</v>
      </c>
      <c r="G107" s="24"/>
      <c r="H107" s="24"/>
      <c r="I107" s="24"/>
      <c r="J107" s="24"/>
      <c r="K107" s="25">
        <f>SUM(K108:K111)</f>
        <v>0</v>
      </c>
      <c r="L107" s="25">
        <f t="shared" ref="L107:N107" si="26">SUM(L108:L111)</f>
        <v>0</v>
      </c>
      <c r="M107" s="25">
        <f t="shared" si="26"/>
        <v>0</v>
      </c>
      <c r="N107" s="25">
        <f t="shared" si="26"/>
        <v>0</v>
      </c>
      <c r="O107" s="96" t="s">
        <v>52</v>
      </c>
    </row>
    <row r="108" spans="1:15" ht="18.75" customHeight="1" x14ac:dyDescent="0.25">
      <c r="A108" s="20"/>
      <c r="B108" s="30"/>
      <c r="C108" s="12"/>
      <c r="D108" s="26" t="s">
        <v>21</v>
      </c>
      <c r="E108" s="23">
        <f t="shared" si="23"/>
        <v>2400</v>
      </c>
      <c r="F108" s="31">
        <v>2400</v>
      </c>
      <c r="G108" s="31"/>
      <c r="H108" s="31"/>
      <c r="I108" s="31"/>
      <c r="J108" s="31"/>
      <c r="K108" s="87">
        <v>0</v>
      </c>
      <c r="L108" s="87">
        <v>0</v>
      </c>
      <c r="M108" s="87">
        <v>0</v>
      </c>
      <c r="N108" s="34">
        <v>0</v>
      </c>
      <c r="O108" s="96"/>
    </row>
    <row r="109" spans="1:15" ht="23.25" customHeight="1" x14ac:dyDescent="0.25">
      <c r="A109" s="20"/>
      <c r="B109" s="30"/>
      <c r="C109" s="12"/>
      <c r="D109" s="26" t="s">
        <v>22</v>
      </c>
      <c r="E109" s="23">
        <f t="shared" si="23"/>
        <v>5600</v>
      </c>
      <c r="F109" s="31">
        <v>5600</v>
      </c>
      <c r="G109" s="31"/>
      <c r="H109" s="31"/>
      <c r="I109" s="31"/>
      <c r="J109" s="31"/>
      <c r="K109" s="87">
        <v>0</v>
      </c>
      <c r="L109" s="87">
        <v>0</v>
      </c>
      <c r="M109" s="87">
        <v>0</v>
      </c>
      <c r="N109" s="87">
        <v>0</v>
      </c>
      <c r="O109" s="96"/>
    </row>
    <row r="110" spans="1:15" ht="21" customHeight="1" x14ac:dyDescent="0.25">
      <c r="A110" s="20"/>
      <c r="B110" s="30"/>
      <c r="C110" s="12"/>
      <c r="D110" s="26" t="s">
        <v>23</v>
      </c>
      <c r="E110" s="23">
        <f t="shared" si="23"/>
        <v>0</v>
      </c>
      <c r="F110" s="31">
        <v>0</v>
      </c>
      <c r="G110" s="31"/>
      <c r="H110" s="31"/>
      <c r="I110" s="31"/>
      <c r="J110" s="31"/>
      <c r="K110" s="87">
        <v>0</v>
      </c>
      <c r="L110" s="87">
        <v>0</v>
      </c>
      <c r="M110" s="87">
        <v>0</v>
      </c>
      <c r="N110" s="34">
        <v>0</v>
      </c>
      <c r="O110" s="96"/>
    </row>
    <row r="111" spans="1:15" ht="21.75" customHeight="1" x14ac:dyDescent="0.25">
      <c r="A111" s="20"/>
      <c r="B111" s="30"/>
      <c r="C111" s="12"/>
      <c r="D111" s="26" t="s">
        <v>24</v>
      </c>
      <c r="E111" s="23">
        <f t="shared" si="23"/>
        <v>0</v>
      </c>
      <c r="F111" s="31">
        <v>0</v>
      </c>
      <c r="G111" s="31"/>
      <c r="H111" s="31"/>
      <c r="I111" s="31"/>
      <c r="J111" s="31"/>
      <c r="K111" s="87">
        <v>0</v>
      </c>
      <c r="L111" s="87">
        <v>0</v>
      </c>
      <c r="M111" s="87">
        <v>0</v>
      </c>
      <c r="N111" s="87">
        <v>0</v>
      </c>
      <c r="O111" s="96"/>
    </row>
    <row r="112" spans="1:15" ht="35.25" customHeight="1" x14ac:dyDescent="0.25">
      <c r="A112" s="20"/>
      <c r="B112" s="30" t="s">
        <v>75</v>
      </c>
      <c r="C112" s="12" t="s">
        <v>28</v>
      </c>
      <c r="D112" s="35" t="s">
        <v>28</v>
      </c>
      <c r="E112" s="36" t="s">
        <v>29</v>
      </c>
      <c r="F112" s="36" t="s">
        <v>30</v>
      </c>
      <c r="G112" s="36" t="s">
        <v>54</v>
      </c>
      <c r="H112" s="36"/>
      <c r="I112" s="36"/>
      <c r="J112" s="36"/>
      <c r="K112" s="36" t="s">
        <v>11</v>
      </c>
      <c r="L112" s="36" t="s">
        <v>12</v>
      </c>
      <c r="M112" s="36" t="s">
        <v>13</v>
      </c>
      <c r="N112" s="36" t="s">
        <v>14</v>
      </c>
      <c r="O112" s="96"/>
    </row>
    <row r="113" spans="1:15" ht="31.5" x14ac:dyDescent="0.25">
      <c r="A113" s="20"/>
      <c r="B113" s="30"/>
      <c r="C113" s="12"/>
      <c r="D113" s="35"/>
      <c r="E113" s="36"/>
      <c r="F113" s="36"/>
      <c r="G113" s="39" t="s">
        <v>32</v>
      </c>
      <c r="H113" s="39" t="s">
        <v>33</v>
      </c>
      <c r="I113" s="39" t="s">
        <v>34</v>
      </c>
      <c r="J113" s="39" t="s">
        <v>35</v>
      </c>
      <c r="K113" s="36"/>
      <c r="L113" s="36"/>
      <c r="M113" s="36"/>
      <c r="N113" s="36"/>
      <c r="O113" s="96"/>
    </row>
    <row r="114" spans="1:15" ht="26.25" customHeight="1" x14ac:dyDescent="0.25">
      <c r="A114" s="20"/>
      <c r="B114" s="30"/>
      <c r="C114" s="12"/>
      <c r="D114" s="35"/>
      <c r="E114" s="40">
        <v>1</v>
      </c>
      <c r="F114" s="40">
        <v>1</v>
      </c>
      <c r="G114" s="40">
        <v>0</v>
      </c>
      <c r="H114" s="40">
        <v>0</v>
      </c>
      <c r="I114" s="40">
        <v>0</v>
      </c>
      <c r="J114" s="40">
        <v>1</v>
      </c>
      <c r="K114" s="40">
        <v>0</v>
      </c>
      <c r="L114" s="40">
        <v>0</v>
      </c>
      <c r="M114" s="40">
        <v>0</v>
      </c>
      <c r="N114" s="40">
        <v>0</v>
      </c>
      <c r="O114" s="96"/>
    </row>
    <row r="115" spans="1:15" ht="31.5" customHeight="1" x14ac:dyDescent="0.25">
      <c r="A115" s="101"/>
      <c r="B115" s="102" t="s">
        <v>76</v>
      </c>
      <c r="C115" s="103"/>
      <c r="D115" s="104" t="s">
        <v>19</v>
      </c>
      <c r="E115" s="23">
        <f t="shared" ref="E115:E119" si="27">SUM(F115:N115)</f>
        <v>292130.78924999997</v>
      </c>
      <c r="F115" s="61">
        <f>SUM(F116:J119)</f>
        <v>63479.825720000001</v>
      </c>
      <c r="G115" s="61"/>
      <c r="H115" s="61"/>
      <c r="I115" s="61"/>
      <c r="J115" s="61"/>
      <c r="K115" s="23">
        <f>SUM(K116:K119)</f>
        <v>67063.033770000009</v>
      </c>
      <c r="L115" s="23">
        <f t="shared" ref="L115:N115" si="28">SUM(L116:L119)</f>
        <v>54302.364419999998</v>
      </c>
      <c r="M115" s="23">
        <f t="shared" si="28"/>
        <v>53642.782670000001</v>
      </c>
      <c r="N115" s="23">
        <f t="shared" si="28"/>
        <v>53642.782670000001</v>
      </c>
      <c r="O115" s="105"/>
    </row>
    <row r="116" spans="1:15" ht="23.25" customHeight="1" x14ac:dyDescent="0.25">
      <c r="A116" s="101"/>
      <c r="B116" s="102"/>
      <c r="C116" s="103"/>
      <c r="D116" s="106" t="s">
        <v>21</v>
      </c>
      <c r="E116" s="23">
        <f t="shared" si="27"/>
        <v>13132.698280000001</v>
      </c>
      <c r="F116" s="107">
        <f>F39+F103+F90</f>
        <v>2627.30665</v>
      </c>
      <c r="G116" s="107"/>
      <c r="H116" s="107"/>
      <c r="I116" s="107"/>
      <c r="J116" s="107"/>
      <c r="K116" s="108">
        <f t="shared" ref="K116:N119" si="29">K39</f>
        <v>10241.807070000001</v>
      </c>
      <c r="L116" s="108">
        <f t="shared" si="29"/>
        <v>263.58456000000001</v>
      </c>
      <c r="M116" s="108">
        <f t="shared" si="29"/>
        <v>0</v>
      </c>
      <c r="N116" s="108">
        <f t="shared" si="29"/>
        <v>0</v>
      </c>
      <c r="O116" s="105"/>
    </row>
    <row r="117" spans="1:15" ht="22.5" customHeight="1" x14ac:dyDescent="0.25">
      <c r="A117" s="101"/>
      <c r="B117" s="102"/>
      <c r="C117" s="103"/>
      <c r="D117" s="106" t="s">
        <v>22</v>
      </c>
      <c r="E117" s="23">
        <f t="shared" si="27"/>
        <v>6321.7936499999996</v>
      </c>
      <c r="F117" s="107">
        <f t="shared" ref="F117:F119" si="30">F40+F104+F91</f>
        <v>5846.2488700000004</v>
      </c>
      <c r="G117" s="107"/>
      <c r="H117" s="107"/>
      <c r="I117" s="107"/>
      <c r="J117" s="107"/>
      <c r="K117" s="108">
        <f t="shared" si="29"/>
        <v>241.8047</v>
      </c>
      <c r="L117" s="108">
        <f t="shared" si="29"/>
        <v>233.74008000000001</v>
      </c>
      <c r="M117" s="108">
        <f t="shared" si="29"/>
        <v>0</v>
      </c>
      <c r="N117" s="108">
        <f t="shared" si="29"/>
        <v>0</v>
      </c>
      <c r="O117" s="105"/>
    </row>
    <row r="118" spans="1:15" ht="27.75" customHeight="1" x14ac:dyDescent="0.25">
      <c r="A118" s="101"/>
      <c r="B118" s="102"/>
      <c r="C118" s="103"/>
      <c r="D118" s="106" t="s">
        <v>23</v>
      </c>
      <c r="E118" s="23">
        <f t="shared" si="27"/>
        <v>272676.29732000001</v>
      </c>
      <c r="F118" s="107">
        <f t="shared" si="30"/>
        <v>55006.270199999999</v>
      </c>
      <c r="G118" s="107"/>
      <c r="H118" s="107"/>
      <c r="I118" s="107"/>
      <c r="J118" s="107"/>
      <c r="K118" s="108">
        <f t="shared" si="29"/>
        <v>56579.422000000006</v>
      </c>
      <c r="L118" s="108">
        <f t="shared" si="29"/>
        <v>53805.039779999999</v>
      </c>
      <c r="M118" s="108">
        <f t="shared" si="29"/>
        <v>53642.782670000001</v>
      </c>
      <c r="N118" s="108">
        <f t="shared" si="29"/>
        <v>53642.782670000001</v>
      </c>
      <c r="O118" s="105"/>
    </row>
    <row r="119" spans="1:15" ht="18.75" x14ac:dyDescent="0.25">
      <c r="A119" s="101"/>
      <c r="B119" s="102"/>
      <c r="C119" s="103"/>
      <c r="D119" s="106" t="s">
        <v>24</v>
      </c>
      <c r="E119" s="23">
        <f t="shared" si="27"/>
        <v>0</v>
      </c>
      <c r="F119" s="107">
        <f t="shared" si="30"/>
        <v>0</v>
      </c>
      <c r="G119" s="107"/>
      <c r="H119" s="107"/>
      <c r="I119" s="107"/>
      <c r="J119" s="107"/>
      <c r="K119" s="108">
        <f t="shared" si="29"/>
        <v>0</v>
      </c>
      <c r="L119" s="108">
        <f t="shared" si="29"/>
        <v>0</v>
      </c>
      <c r="M119" s="108">
        <f t="shared" si="29"/>
        <v>0</v>
      </c>
      <c r="N119" s="108">
        <f t="shared" si="29"/>
        <v>0</v>
      </c>
      <c r="O119" s="105"/>
    </row>
    <row r="120" spans="1:15" ht="15.75" customHeight="1" x14ac:dyDescent="0.25">
      <c r="A120" s="109"/>
      <c r="B120" s="110"/>
      <c r="C120" s="111"/>
      <c r="D120" s="112"/>
      <c r="E120" s="113"/>
      <c r="F120" s="114"/>
      <c r="G120" s="114"/>
      <c r="H120" s="114"/>
      <c r="I120" s="114"/>
      <c r="J120" s="114"/>
      <c r="K120" s="114"/>
      <c r="L120" s="113"/>
      <c r="M120" s="115"/>
      <c r="N120" s="115"/>
      <c r="O120" s="116"/>
    </row>
    <row r="121" spans="1:15" ht="18.75" hidden="1" customHeight="1" x14ac:dyDescent="0.25">
      <c r="A121" s="8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</row>
    <row r="122" spans="1:15" ht="18.75" x14ac:dyDescent="0.25">
      <c r="A122" s="8"/>
      <c r="B122" s="7" t="s">
        <v>77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</row>
    <row r="123" spans="1:15" ht="18" customHeight="1" x14ac:dyDescent="0.25">
      <c r="A123" s="117"/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</row>
    <row r="124" spans="1:15" ht="40.5" customHeight="1" x14ac:dyDescent="0.25">
      <c r="A124" s="9" t="s">
        <v>3</v>
      </c>
      <c r="B124" s="12" t="s">
        <v>4</v>
      </c>
      <c r="C124" s="11" t="s">
        <v>45</v>
      </c>
      <c r="D124" s="11" t="s">
        <v>6</v>
      </c>
      <c r="E124" s="12" t="s">
        <v>46</v>
      </c>
      <c r="F124" s="12" t="s">
        <v>8</v>
      </c>
      <c r="G124" s="12"/>
      <c r="H124" s="12"/>
      <c r="I124" s="12"/>
      <c r="J124" s="12"/>
      <c r="K124" s="12"/>
      <c r="L124" s="12"/>
      <c r="M124" s="12"/>
      <c r="N124" s="12"/>
      <c r="O124" s="12" t="s">
        <v>9</v>
      </c>
    </row>
    <row r="125" spans="1:15" ht="33.75" customHeight="1" x14ac:dyDescent="0.25">
      <c r="A125" s="9"/>
      <c r="B125" s="12"/>
      <c r="C125" s="11"/>
      <c r="D125" s="11"/>
      <c r="E125" s="12"/>
      <c r="F125" s="12" t="s">
        <v>10</v>
      </c>
      <c r="G125" s="12"/>
      <c r="H125" s="12"/>
      <c r="I125" s="12"/>
      <c r="J125" s="12"/>
      <c r="K125" s="13" t="s">
        <v>11</v>
      </c>
      <c r="L125" s="13" t="s">
        <v>12</v>
      </c>
      <c r="M125" s="13" t="s">
        <v>13</v>
      </c>
      <c r="N125" s="13" t="s">
        <v>14</v>
      </c>
      <c r="O125" s="12"/>
    </row>
    <row r="126" spans="1:15" ht="21.75" customHeight="1" x14ac:dyDescent="0.25">
      <c r="A126" s="14">
        <v>1</v>
      </c>
      <c r="B126" s="13">
        <v>2</v>
      </c>
      <c r="C126" s="15">
        <v>3</v>
      </c>
      <c r="D126" s="15">
        <v>4</v>
      </c>
      <c r="E126" s="13">
        <v>5</v>
      </c>
      <c r="F126" s="12">
        <v>6</v>
      </c>
      <c r="G126" s="12"/>
      <c r="H126" s="12"/>
      <c r="I126" s="12"/>
      <c r="J126" s="12"/>
      <c r="K126" s="13">
        <v>7</v>
      </c>
      <c r="L126" s="13">
        <v>8</v>
      </c>
      <c r="M126" s="16">
        <v>9</v>
      </c>
      <c r="N126" s="16">
        <v>10</v>
      </c>
      <c r="O126" s="13">
        <v>11</v>
      </c>
    </row>
    <row r="127" spans="1:15" ht="60.75" customHeight="1" x14ac:dyDescent="0.25">
      <c r="A127" s="17"/>
      <c r="B127" s="18" t="s">
        <v>78</v>
      </c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9" t="s">
        <v>16</v>
      </c>
    </row>
    <row r="128" spans="1:15" ht="17.25" customHeight="1" x14ac:dyDescent="0.25">
      <c r="A128" s="20" t="s">
        <v>48</v>
      </c>
      <c r="B128" s="21" t="s">
        <v>79</v>
      </c>
      <c r="C128" s="12" t="s">
        <v>18</v>
      </c>
      <c r="D128" s="22" t="s">
        <v>19</v>
      </c>
      <c r="E128" s="23">
        <f t="shared" ref="E128:E137" si="31">SUM(F128:N128)</f>
        <v>302416.70549999998</v>
      </c>
      <c r="F128" s="24">
        <f>SUM(F129:J132)</f>
        <v>88763.323910000006</v>
      </c>
      <c r="G128" s="24"/>
      <c r="H128" s="24"/>
      <c r="I128" s="24"/>
      <c r="J128" s="24"/>
      <c r="K128" s="25">
        <f>SUM(K129:K132)</f>
        <v>81525.52721</v>
      </c>
      <c r="L128" s="25">
        <f t="shared" ref="L128:N128" si="32">SUM(L129:L132)</f>
        <v>92180.284159999996</v>
      </c>
      <c r="M128" s="25">
        <f t="shared" si="32"/>
        <v>19973.785110000001</v>
      </c>
      <c r="N128" s="25">
        <f t="shared" si="32"/>
        <v>19973.785110000001</v>
      </c>
      <c r="O128" s="118" t="s">
        <v>80</v>
      </c>
    </row>
    <row r="129" spans="1:15" ht="22.5" x14ac:dyDescent="0.25">
      <c r="A129" s="20"/>
      <c r="B129" s="21"/>
      <c r="C129" s="12"/>
      <c r="D129" s="26" t="s">
        <v>21</v>
      </c>
      <c r="E129" s="23">
        <f t="shared" si="31"/>
        <v>16814.837960000001</v>
      </c>
      <c r="F129" s="24">
        <f>F134+F167</f>
        <v>5436.9230600000001</v>
      </c>
      <c r="G129" s="24"/>
      <c r="H129" s="24"/>
      <c r="I129" s="24"/>
      <c r="J129" s="24"/>
      <c r="K129" s="25">
        <f t="shared" ref="K129:N132" si="33">K134+K167</f>
        <v>5478</v>
      </c>
      <c r="L129" s="25">
        <f t="shared" si="33"/>
        <v>5899.9148999999998</v>
      </c>
      <c r="M129" s="25">
        <f t="shared" si="33"/>
        <v>0</v>
      </c>
      <c r="N129" s="25">
        <f t="shared" si="33"/>
        <v>0</v>
      </c>
      <c r="O129" s="118"/>
    </row>
    <row r="130" spans="1:15" ht="18.75" x14ac:dyDescent="0.25">
      <c r="A130" s="20"/>
      <c r="B130" s="21"/>
      <c r="C130" s="12"/>
      <c r="D130" s="26" t="s">
        <v>22</v>
      </c>
      <c r="E130" s="23">
        <f t="shared" si="31"/>
        <v>16600</v>
      </c>
      <c r="F130" s="24">
        <f>F135+F168</f>
        <v>5890</v>
      </c>
      <c r="G130" s="24"/>
      <c r="H130" s="24"/>
      <c r="I130" s="24"/>
      <c r="J130" s="24"/>
      <c r="K130" s="25">
        <f t="shared" si="33"/>
        <v>5478</v>
      </c>
      <c r="L130" s="25">
        <f t="shared" si="33"/>
        <v>5232</v>
      </c>
      <c r="M130" s="25">
        <f t="shared" si="33"/>
        <v>0</v>
      </c>
      <c r="N130" s="25">
        <f t="shared" si="33"/>
        <v>0</v>
      </c>
      <c r="O130" s="118"/>
    </row>
    <row r="131" spans="1:15" ht="22.5" x14ac:dyDescent="0.25">
      <c r="A131" s="20"/>
      <c r="B131" s="21"/>
      <c r="C131" s="12"/>
      <c r="D131" s="26" t="s">
        <v>23</v>
      </c>
      <c r="E131" s="23">
        <f t="shared" si="31"/>
        <v>269001.86754000001</v>
      </c>
      <c r="F131" s="24">
        <f>F136+F169</f>
        <v>77436.400850000005</v>
      </c>
      <c r="G131" s="24"/>
      <c r="H131" s="24"/>
      <c r="I131" s="24"/>
      <c r="J131" s="24"/>
      <c r="K131" s="25">
        <f t="shared" si="33"/>
        <v>70569.52721</v>
      </c>
      <c r="L131" s="25">
        <f t="shared" si="33"/>
        <v>81048.369259999992</v>
      </c>
      <c r="M131" s="25">
        <f t="shared" si="33"/>
        <v>19973.785110000001</v>
      </c>
      <c r="N131" s="25">
        <f t="shared" si="33"/>
        <v>19973.785110000001</v>
      </c>
      <c r="O131" s="118"/>
    </row>
    <row r="132" spans="1:15" ht="18.75" x14ac:dyDescent="0.25">
      <c r="A132" s="20"/>
      <c r="B132" s="21"/>
      <c r="C132" s="12"/>
      <c r="D132" s="26" t="s">
        <v>24</v>
      </c>
      <c r="E132" s="23">
        <f t="shared" si="31"/>
        <v>0</v>
      </c>
      <c r="F132" s="24">
        <f>F137+F170</f>
        <v>0</v>
      </c>
      <c r="G132" s="24"/>
      <c r="H132" s="24"/>
      <c r="I132" s="24"/>
      <c r="J132" s="24"/>
      <c r="K132" s="25">
        <f t="shared" si="33"/>
        <v>0</v>
      </c>
      <c r="L132" s="25">
        <f t="shared" si="33"/>
        <v>0</v>
      </c>
      <c r="M132" s="25">
        <v>0</v>
      </c>
      <c r="N132" s="25">
        <v>0</v>
      </c>
      <c r="O132" s="118"/>
    </row>
    <row r="133" spans="1:15" ht="24.75" customHeight="1" x14ac:dyDescent="0.25">
      <c r="A133" s="20" t="s">
        <v>25</v>
      </c>
      <c r="B133" s="30" t="s">
        <v>81</v>
      </c>
      <c r="C133" s="12" t="s">
        <v>18</v>
      </c>
      <c r="D133" s="22" t="s">
        <v>19</v>
      </c>
      <c r="E133" s="23">
        <f t="shared" si="31"/>
        <v>258099.94423999998</v>
      </c>
      <c r="F133" s="24">
        <f>SUM(F134:J137)</f>
        <v>73740.879509999999</v>
      </c>
      <c r="G133" s="24"/>
      <c r="H133" s="24"/>
      <c r="I133" s="24"/>
      <c r="J133" s="24"/>
      <c r="K133" s="25">
        <f>SUM(K134:K137)</f>
        <v>66995.023230000006</v>
      </c>
      <c r="L133" s="25">
        <f t="shared" ref="L133:N133" si="34">SUM(L134:L137)</f>
        <v>77416.471279999998</v>
      </c>
      <c r="M133" s="25">
        <f t="shared" si="34"/>
        <v>19973.785110000001</v>
      </c>
      <c r="N133" s="25">
        <f t="shared" si="34"/>
        <v>19973.785110000001</v>
      </c>
      <c r="O133" s="11" t="s">
        <v>80</v>
      </c>
    </row>
    <row r="134" spans="1:15" ht="22.5" x14ac:dyDescent="0.25">
      <c r="A134" s="20"/>
      <c r="B134" s="30"/>
      <c r="C134" s="12"/>
      <c r="D134" s="26" t="s">
        <v>21</v>
      </c>
      <c r="E134" s="23">
        <f t="shared" si="31"/>
        <v>0</v>
      </c>
      <c r="F134" s="24">
        <f>F142+F147+F152+F157+F162</f>
        <v>0</v>
      </c>
      <c r="G134" s="24"/>
      <c r="H134" s="24"/>
      <c r="I134" s="24"/>
      <c r="J134" s="24"/>
      <c r="K134" s="119">
        <f>K142+K147+K152+K157+K162</f>
        <v>0</v>
      </c>
      <c r="L134" s="119">
        <f>L142+L147+L152+L157+L162</f>
        <v>0</v>
      </c>
      <c r="M134" s="119">
        <f>M142+M147+M152+M157+M162</f>
        <v>0</v>
      </c>
      <c r="N134" s="119">
        <f>N142+N147+N152+N157+N162</f>
        <v>0</v>
      </c>
      <c r="O134" s="11"/>
    </row>
    <row r="135" spans="1:15" ht="18.75" x14ac:dyDescent="0.25">
      <c r="A135" s="20"/>
      <c r="B135" s="30"/>
      <c r="C135" s="12"/>
      <c r="D135" s="26" t="s">
        <v>22</v>
      </c>
      <c r="E135" s="23">
        <f t="shared" si="31"/>
        <v>0</v>
      </c>
      <c r="F135" s="24">
        <f t="shared" ref="F135:F137" si="35">F143+F148+F153+F158+F163</f>
        <v>0</v>
      </c>
      <c r="G135" s="24"/>
      <c r="H135" s="24"/>
      <c r="I135" s="24"/>
      <c r="J135" s="24"/>
      <c r="K135" s="119">
        <f t="shared" ref="K135:N137" si="36">K143+K148+K153+K158+K163</f>
        <v>0</v>
      </c>
      <c r="L135" s="119">
        <f t="shared" si="36"/>
        <v>0</v>
      </c>
      <c r="M135" s="119">
        <f t="shared" si="36"/>
        <v>0</v>
      </c>
      <c r="N135" s="119">
        <f t="shared" si="36"/>
        <v>0</v>
      </c>
      <c r="O135" s="11"/>
    </row>
    <row r="136" spans="1:15" ht="22.5" x14ac:dyDescent="0.25">
      <c r="A136" s="20"/>
      <c r="B136" s="30"/>
      <c r="C136" s="12"/>
      <c r="D136" s="26" t="s">
        <v>23</v>
      </c>
      <c r="E136" s="23">
        <f t="shared" si="31"/>
        <v>258099.94423999998</v>
      </c>
      <c r="F136" s="24">
        <f t="shared" si="35"/>
        <v>73740.879509999999</v>
      </c>
      <c r="G136" s="24"/>
      <c r="H136" s="24"/>
      <c r="I136" s="24"/>
      <c r="J136" s="24"/>
      <c r="K136" s="119">
        <f t="shared" si="36"/>
        <v>66995.023230000006</v>
      </c>
      <c r="L136" s="119">
        <f t="shared" si="36"/>
        <v>77416.471279999998</v>
      </c>
      <c r="M136" s="119">
        <f t="shared" si="36"/>
        <v>19973.785110000001</v>
      </c>
      <c r="N136" s="119">
        <f t="shared" si="36"/>
        <v>19973.785110000001</v>
      </c>
      <c r="O136" s="11"/>
    </row>
    <row r="137" spans="1:15" ht="18.75" x14ac:dyDescent="0.25">
      <c r="A137" s="20"/>
      <c r="B137" s="30"/>
      <c r="C137" s="12"/>
      <c r="D137" s="26" t="s">
        <v>24</v>
      </c>
      <c r="E137" s="23">
        <f t="shared" si="31"/>
        <v>0</v>
      </c>
      <c r="F137" s="24">
        <f t="shared" si="35"/>
        <v>0</v>
      </c>
      <c r="G137" s="24"/>
      <c r="H137" s="24"/>
      <c r="I137" s="24"/>
      <c r="J137" s="24"/>
      <c r="K137" s="119">
        <f t="shared" si="36"/>
        <v>0</v>
      </c>
      <c r="L137" s="119">
        <f t="shared" si="36"/>
        <v>0</v>
      </c>
      <c r="M137" s="119">
        <f t="shared" si="36"/>
        <v>0</v>
      </c>
      <c r="N137" s="119">
        <f t="shared" si="36"/>
        <v>0</v>
      </c>
      <c r="O137" s="11"/>
    </row>
    <row r="138" spans="1:15" ht="27.75" customHeight="1" x14ac:dyDescent="0.25">
      <c r="A138" s="20"/>
      <c r="B138" s="120" t="s">
        <v>82</v>
      </c>
      <c r="C138" s="12" t="s">
        <v>28</v>
      </c>
      <c r="D138" s="35" t="s">
        <v>28</v>
      </c>
      <c r="E138" s="36" t="s">
        <v>29</v>
      </c>
      <c r="F138" s="36" t="s">
        <v>30</v>
      </c>
      <c r="G138" s="36" t="s">
        <v>54</v>
      </c>
      <c r="H138" s="36"/>
      <c r="I138" s="36"/>
      <c r="J138" s="36"/>
      <c r="K138" s="36" t="s">
        <v>11</v>
      </c>
      <c r="L138" s="36" t="s">
        <v>12</v>
      </c>
      <c r="M138" s="36" t="s">
        <v>13</v>
      </c>
      <c r="N138" s="36" t="s">
        <v>14</v>
      </c>
      <c r="O138" s="11"/>
    </row>
    <row r="139" spans="1:15" ht="53.25" customHeight="1" x14ac:dyDescent="0.25">
      <c r="A139" s="20"/>
      <c r="B139" s="120"/>
      <c r="C139" s="12"/>
      <c r="D139" s="35"/>
      <c r="E139" s="36"/>
      <c r="F139" s="36"/>
      <c r="G139" s="39" t="s">
        <v>32</v>
      </c>
      <c r="H139" s="39" t="s">
        <v>33</v>
      </c>
      <c r="I139" s="39" t="s">
        <v>34</v>
      </c>
      <c r="J139" s="39" t="s">
        <v>35</v>
      </c>
      <c r="K139" s="36"/>
      <c r="L139" s="36"/>
      <c r="M139" s="36"/>
      <c r="N139" s="36"/>
      <c r="O139" s="11"/>
    </row>
    <row r="140" spans="1:15" ht="39.75" customHeight="1" x14ac:dyDescent="0.25">
      <c r="A140" s="20"/>
      <c r="B140" s="120"/>
      <c r="C140" s="12"/>
      <c r="D140" s="35"/>
      <c r="E140" s="40">
        <v>100</v>
      </c>
      <c r="F140" s="40">
        <v>100</v>
      </c>
      <c r="G140" s="40">
        <v>22</v>
      </c>
      <c r="H140" s="40">
        <v>45</v>
      </c>
      <c r="I140" s="40">
        <v>67</v>
      </c>
      <c r="J140" s="40">
        <v>100</v>
      </c>
      <c r="K140" s="41">
        <v>100</v>
      </c>
      <c r="L140" s="41">
        <v>100</v>
      </c>
      <c r="M140" s="41">
        <v>100</v>
      </c>
      <c r="N140" s="41">
        <v>100</v>
      </c>
      <c r="O140" s="11"/>
    </row>
    <row r="141" spans="1:15" ht="32.25" customHeight="1" x14ac:dyDescent="0.25">
      <c r="A141" s="20" t="s">
        <v>55</v>
      </c>
      <c r="B141" s="121" t="s">
        <v>83</v>
      </c>
      <c r="C141" s="12" t="s">
        <v>18</v>
      </c>
      <c r="D141" s="22" t="s">
        <v>19</v>
      </c>
      <c r="E141" s="23">
        <f t="shared" ref="E141:E170" si="37">SUM(F141:N141)</f>
        <v>160261.69544000001</v>
      </c>
      <c r="F141" s="24">
        <f>SUM(F142:J145)</f>
        <v>53108.992389999999</v>
      </c>
      <c r="G141" s="24"/>
      <c r="H141" s="24"/>
      <c r="I141" s="24"/>
      <c r="J141" s="24"/>
      <c r="K141" s="25">
        <f>SUM(K142:K145)</f>
        <v>49710.016880000003</v>
      </c>
      <c r="L141" s="25">
        <f t="shared" ref="L141:N141" si="38">SUM(L142:L145)</f>
        <v>57442.686170000001</v>
      </c>
      <c r="M141" s="25">
        <f t="shared" si="38"/>
        <v>0</v>
      </c>
      <c r="N141" s="25">
        <f t="shared" si="38"/>
        <v>0</v>
      </c>
      <c r="O141" s="11" t="s">
        <v>84</v>
      </c>
    </row>
    <row r="142" spans="1:15" ht="26.25" customHeight="1" x14ac:dyDescent="0.25">
      <c r="A142" s="20"/>
      <c r="B142" s="121"/>
      <c r="C142" s="12"/>
      <c r="D142" s="26" t="s">
        <v>21</v>
      </c>
      <c r="E142" s="23">
        <f t="shared" si="37"/>
        <v>0</v>
      </c>
      <c r="F142" s="24">
        <v>0</v>
      </c>
      <c r="G142" s="24"/>
      <c r="H142" s="24"/>
      <c r="I142" s="24"/>
      <c r="J142" s="24"/>
      <c r="K142" s="25">
        <v>0</v>
      </c>
      <c r="L142" s="25">
        <v>0</v>
      </c>
      <c r="M142" s="25">
        <v>0</v>
      </c>
      <c r="N142" s="25">
        <v>0</v>
      </c>
      <c r="O142" s="11"/>
    </row>
    <row r="143" spans="1:15" ht="18.75" x14ac:dyDescent="0.25">
      <c r="A143" s="20"/>
      <c r="B143" s="121"/>
      <c r="C143" s="12"/>
      <c r="D143" s="26" t="s">
        <v>22</v>
      </c>
      <c r="E143" s="23">
        <f t="shared" si="37"/>
        <v>0</v>
      </c>
      <c r="F143" s="24">
        <v>0</v>
      </c>
      <c r="G143" s="24"/>
      <c r="H143" s="24"/>
      <c r="I143" s="24"/>
      <c r="J143" s="24"/>
      <c r="K143" s="25">
        <v>0</v>
      </c>
      <c r="L143" s="25">
        <v>0</v>
      </c>
      <c r="M143" s="25">
        <v>0</v>
      </c>
      <c r="N143" s="25">
        <v>0</v>
      </c>
      <c r="O143" s="11"/>
    </row>
    <row r="144" spans="1:15" ht="33" customHeight="1" x14ac:dyDescent="0.25">
      <c r="A144" s="20"/>
      <c r="B144" s="121"/>
      <c r="C144" s="12"/>
      <c r="D144" s="26" t="s">
        <v>23</v>
      </c>
      <c r="E144" s="23">
        <f t="shared" si="37"/>
        <v>160261.69544000001</v>
      </c>
      <c r="F144" s="100">
        <v>53108.992389999999</v>
      </c>
      <c r="G144" s="100"/>
      <c r="H144" s="100"/>
      <c r="I144" s="100"/>
      <c r="J144" s="100"/>
      <c r="K144" s="74">
        <f>55233.35209-5523.33521</f>
        <v>49710.016880000003</v>
      </c>
      <c r="L144" s="75">
        <v>57442.686170000001</v>
      </c>
      <c r="M144" s="34">
        <v>0</v>
      </c>
      <c r="N144" s="34">
        <v>0</v>
      </c>
      <c r="O144" s="11"/>
    </row>
    <row r="145" spans="1:15" ht="18.75" x14ac:dyDescent="0.25">
      <c r="A145" s="20"/>
      <c r="B145" s="121"/>
      <c r="C145" s="12"/>
      <c r="D145" s="26" t="s">
        <v>24</v>
      </c>
      <c r="E145" s="23">
        <f t="shared" si="37"/>
        <v>0</v>
      </c>
      <c r="F145" s="24">
        <v>0</v>
      </c>
      <c r="G145" s="24"/>
      <c r="H145" s="24"/>
      <c r="I145" s="24"/>
      <c r="J145" s="24"/>
      <c r="K145" s="25">
        <v>0</v>
      </c>
      <c r="L145" s="25">
        <v>0</v>
      </c>
      <c r="M145" s="122">
        <v>0</v>
      </c>
      <c r="N145" s="122">
        <v>0</v>
      </c>
      <c r="O145" s="11"/>
    </row>
    <row r="146" spans="1:15" ht="17.25" customHeight="1" x14ac:dyDescent="0.25">
      <c r="A146" s="20" t="s">
        <v>58</v>
      </c>
      <c r="B146" s="123" t="s">
        <v>85</v>
      </c>
      <c r="C146" s="124" t="s">
        <v>18</v>
      </c>
      <c r="D146" s="125" t="s">
        <v>19</v>
      </c>
      <c r="E146" s="23">
        <f t="shared" si="37"/>
        <v>600</v>
      </c>
      <c r="F146" s="24">
        <f>SUM(F147:J150)</f>
        <v>600</v>
      </c>
      <c r="G146" s="24"/>
      <c r="H146" s="24"/>
      <c r="I146" s="24"/>
      <c r="J146" s="24"/>
      <c r="K146" s="25">
        <f>SUM(K147:K150)</f>
        <v>0</v>
      </c>
      <c r="L146" s="25">
        <f t="shared" ref="L146:N146" si="39">SUM(L147:L150)</f>
        <v>0</v>
      </c>
      <c r="M146" s="25">
        <f t="shared" si="39"/>
        <v>0</v>
      </c>
      <c r="N146" s="25">
        <f t="shared" si="39"/>
        <v>0</v>
      </c>
      <c r="O146" s="126" t="s">
        <v>84</v>
      </c>
    </row>
    <row r="147" spans="1:15" ht="21" customHeight="1" x14ac:dyDescent="0.25">
      <c r="A147" s="20"/>
      <c r="B147" s="123"/>
      <c r="C147" s="124"/>
      <c r="D147" s="127" t="s">
        <v>21</v>
      </c>
      <c r="E147" s="23">
        <f t="shared" si="37"/>
        <v>0</v>
      </c>
      <c r="F147" s="128">
        <v>0</v>
      </c>
      <c r="G147" s="129"/>
      <c r="H147" s="129"/>
      <c r="I147" s="129"/>
      <c r="J147" s="130"/>
      <c r="K147" s="131">
        <v>0</v>
      </c>
      <c r="L147" s="33">
        <v>0</v>
      </c>
      <c r="M147" s="131">
        <v>0</v>
      </c>
      <c r="N147" s="131">
        <v>0</v>
      </c>
      <c r="O147" s="126"/>
    </row>
    <row r="148" spans="1:15" ht="18" customHeight="1" x14ac:dyDescent="0.25">
      <c r="A148" s="20"/>
      <c r="B148" s="123"/>
      <c r="C148" s="124"/>
      <c r="D148" s="127" t="s">
        <v>22</v>
      </c>
      <c r="E148" s="23">
        <f t="shared" si="37"/>
        <v>0</v>
      </c>
      <c r="F148" s="128">
        <v>0</v>
      </c>
      <c r="G148" s="129"/>
      <c r="H148" s="129"/>
      <c r="I148" s="129"/>
      <c r="J148" s="130"/>
      <c r="K148" s="131">
        <v>0</v>
      </c>
      <c r="L148" s="33">
        <v>0</v>
      </c>
      <c r="M148" s="131">
        <v>0</v>
      </c>
      <c r="N148" s="131">
        <v>0</v>
      </c>
      <c r="O148" s="126"/>
    </row>
    <row r="149" spans="1:15" ht="21" customHeight="1" x14ac:dyDescent="0.25">
      <c r="A149" s="20"/>
      <c r="B149" s="123"/>
      <c r="C149" s="124"/>
      <c r="D149" s="127" t="s">
        <v>23</v>
      </c>
      <c r="E149" s="23">
        <f t="shared" si="37"/>
        <v>600</v>
      </c>
      <c r="F149" s="128">
        <f>1550*0+600</f>
        <v>600</v>
      </c>
      <c r="G149" s="129"/>
      <c r="H149" s="129"/>
      <c r="I149" s="129"/>
      <c r="J149" s="130"/>
      <c r="K149" s="131">
        <v>0</v>
      </c>
      <c r="L149" s="33">
        <v>0</v>
      </c>
      <c r="M149" s="131">
        <v>0</v>
      </c>
      <c r="N149" s="131">
        <v>0</v>
      </c>
      <c r="O149" s="126"/>
    </row>
    <row r="150" spans="1:15" ht="18" customHeight="1" x14ac:dyDescent="0.25">
      <c r="A150" s="20"/>
      <c r="B150" s="123"/>
      <c r="C150" s="124"/>
      <c r="D150" s="127" t="s">
        <v>24</v>
      </c>
      <c r="E150" s="23">
        <f t="shared" si="37"/>
        <v>0</v>
      </c>
      <c r="F150" s="128">
        <v>0</v>
      </c>
      <c r="G150" s="129"/>
      <c r="H150" s="129"/>
      <c r="I150" s="129"/>
      <c r="J150" s="130"/>
      <c r="K150" s="131">
        <v>0</v>
      </c>
      <c r="L150" s="33">
        <v>0</v>
      </c>
      <c r="M150" s="131">
        <v>0</v>
      </c>
      <c r="N150" s="131">
        <v>0</v>
      </c>
      <c r="O150" s="126"/>
    </row>
    <row r="151" spans="1:15" ht="18" customHeight="1" x14ac:dyDescent="0.25">
      <c r="A151" s="20" t="s">
        <v>60</v>
      </c>
      <c r="B151" s="123" t="s">
        <v>86</v>
      </c>
      <c r="C151" s="124" t="s">
        <v>18</v>
      </c>
      <c r="D151" s="132" t="s">
        <v>19</v>
      </c>
      <c r="E151" s="23">
        <f t="shared" si="37"/>
        <v>1500</v>
      </c>
      <c r="F151" s="133">
        <f>SUM(F152:J155)</f>
        <v>1500</v>
      </c>
      <c r="G151" s="133"/>
      <c r="H151" s="133"/>
      <c r="I151" s="133"/>
      <c r="J151" s="133"/>
      <c r="K151" s="25">
        <f>SUM(K152:K155)</f>
        <v>0</v>
      </c>
      <c r="L151" s="25">
        <f t="shared" ref="L151:N151" si="40">SUM(L152:L155)</f>
        <v>0</v>
      </c>
      <c r="M151" s="25">
        <f t="shared" si="40"/>
        <v>0</v>
      </c>
      <c r="N151" s="25">
        <f t="shared" si="40"/>
        <v>0</v>
      </c>
      <c r="O151" s="134" t="s">
        <v>84</v>
      </c>
    </row>
    <row r="152" spans="1:15" ht="18" customHeight="1" x14ac:dyDescent="0.25">
      <c r="A152" s="20"/>
      <c r="B152" s="123"/>
      <c r="C152" s="124"/>
      <c r="D152" s="135" t="s">
        <v>21</v>
      </c>
      <c r="E152" s="23">
        <f t="shared" si="37"/>
        <v>0</v>
      </c>
      <c r="F152" s="128">
        <v>0</v>
      </c>
      <c r="G152" s="129"/>
      <c r="H152" s="129"/>
      <c r="I152" s="129"/>
      <c r="J152" s="130"/>
      <c r="K152" s="131">
        <v>0</v>
      </c>
      <c r="L152" s="33">
        <v>0</v>
      </c>
      <c r="M152" s="131">
        <v>0</v>
      </c>
      <c r="N152" s="131">
        <v>0</v>
      </c>
      <c r="O152" s="136"/>
    </row>
    <row r="153" spans="1:15" ht="18" customHeight="1" x14ac:dyDescent="0.25">
      <c r="A153" s="20"/>
      <c r="B153" s="123"/>
      <c r="C153" s="124"/>
      <c r="D153" s="135" t="s">
        <v>22</v>
      </c>
      <c r="E153" s="23">
        <f t="shared" si="37"/>
        <v>0</v>
      </c>
      <c r="F153" s="128">
        <v>0</v>
      </c>
      <c r="G153" s="129"/>
      <c r="H153" s="129"/>
      <c r="I153" s="129"/>
      <c r="J153" s="130"/>
      <c r="K153" s="131">
        <v>0</v>
      </c>
      <c r="L153" s="33">
        <v>0</v>
      </c>
      <c r="M153" s="131">
        <v>0</v>
      </c>
      <c r="N153" s="131">
        <v>0</v>
      </c>
      <c r="O153" s="136"/>
    </row>
    <row r="154" spans="1:15" ht="18" customHeight="1" x14ac:dyDescent="0.25">
      <c r="A154" s="20"/>
      <c r="B154" s="123"/>
      <c r="C154" s="124"/>
      <c r="D154" s="135" t="s">
        <v>23</v>
      </c>
      <c r="E154" s="23">
        <f t="shared" si="37"/>
        <v>1500</v>
      </c>
      <c r="F154" s="128">
        <f>550*0+1500</f>
        <v>1500</v>
      </c>
      <c r="G154" s="129"/>
      <c r="H154" s="129"/>
      <c r="I154" s="129"/>
      <c r="J154" s="130"/>
      <c r="K154" s="131">
        <v>0</v>
      </c>
      <c r="L154" s="33">
        <v>0</v>
      </c>
      <c r="M154" s="131">
        <v>0</v>
      </c>
      <c r="N154" s="131">
        <v>0</v>
      </c>
      <c r="O154" s="136"/>
    </row>
    <row r="155" spans="1:15" ht="18" customHeight="1" x14ac:dyDescent="0.25">
      <c r="A155" s="20"/>
      <c r="B155" s="123"/>
      <c r="C155" s="124"/>
      <c r="D155" s="135" t="s">
        <v>24</v>
      </c>
      <c r="E155" s="23">
        <f t="shared" si="37"/>
        <v>0</v>
      </c>
      <c r="F155" s="128">
        <v>0</v>
      </c>
      <c r="G155" s="129"/>
      <c r="H155" s="129"/>
      <c r="I155" s="129"/>
      <c r="J155" s="130"/>
      <c r="K155" s="131">
        <v>0</v>
      </c>
      <c r="L155" s="33">
        <v>0</v>
      </c>
      <c r="M155" s="131">
        <v>0</v>
      </c>
      <c r="N155" s="131">
        <v>0</v>
      </c>
      <c r="O155" s="137"/>
    </row>
    <row r="156" spans="1:15" ht="28.5" customHeight="1" x14ac:dyDescent="0.25">
      <c r="A156" s="20" t="s">
        <v>87</v>
      </c>
      <c r="B156" s="121" t="s">
        <v>88</v>
      </c>
      <c r="C156" s="12" t="s">
        <v>18</v>
      </c>
      <c r="D156" s="22" t="s">
        <v>19</v>
      </c>
      <c r="E156" s="23">
        <f t="shared" si="37"/>
        <v>95673.248799999987</v>
      </c>
      <c r="F156" s="24">
        <f>SUM(F157:J160)</f>
        <v>18466.887119999999</v>
      </c>
      <c r="G156" s="24"/>
      <c r="H156" s="24"/>
      <c r="I156" s="24"/>
      <c r="J156" s="24"/>
      <c r="K156" s="25">
        <f>SUM(K157:K160)</f>
        <v>17285.00635</v>
      </c>
      <c r="L156" s="25">
        <f t="shared" ref="L156:N156" si="41">SUM(L157:L160)</f>
        <v>19973.785110000001</v>
      </c>
      <c r="M156" s="25">
        <f t="shared" si="41"/>
        <v>19973.785110000001</v>
      </c>
      <c r="N156" s="25">
        <f t="shared" si="41"/>
        <v>19973.785110000001</v>
      </c>
      <c r="O156" s="11" t="s">
        <v>89</v>
      </c>
    </row>
    <row r="157" spans="1:15" ht="22.5" customHeight="1" x14ac:dyDescent="0.25">
      <c r="A157" s="20"/>
      <c r="B157" s="121"/>
      <c r="C157" s="12"/>
      <c r="D157" s="26" t="s">
        <v>21</v>
      </c>
      <c r="E157" s="23">
        <f t="shared" si="37"/>
        <v>0</v>
      </c>
      <c r="F157" s="24">
        <v>0</v>
      </c>
      <c r="G157" s="24"/>
      <c r="H157" s="24"/>
      <c r="I157" s="24"/>
      <c r="J157" s="24"/>
      <c r="K157" s="25">
        <v>0</v>
      </c>
      <c r="L157" s="25">
        <v>0</v>
      </c>
      <c r="M157" s="122">
        <v>0</v>
      </c>
      <c r="N157" s="122">
        <v>0</v>
      </c>
      <c r="O157" s="11"/>
    </row>
    <row r="158" spans="1:15" ht="18.75" x14ac:dyDescent="0.25">
      <c r="A158" s="20"/>
      <c r="B158" s="121"/>
      <c r="C158" s="12"/>
      <c r="D158" s="26" t="s">
        <v>22</v>
      </c>
      <c r="E158" s="23">
        <f t="shared" si="37"/>
        <v>0</v>
      </c>
      <c r="F158" s="24">
        <v>0</v>
      </c>
      <c r="G158" s="24"/>
      <c r="H158" s="24"/>
      <c r="I158" s="24"/>
      <c r="J158" s="24"/>
      <c r="K158" s="25">
        <v>0</v>
      </c>
      <c r="L158" s="25">
        <v>0</v>
      </c>
      <c r="M158" s="122">
        <v>0</v>
      </c>
      <c r="N158" s="122">
        <v>0</v>
      </c>
      <c r="O158" s="11"/>
    </row>
    <row r="159" spans="1:15" ht="32.25" customHeight="1" x14ac:dyDescent="0.25">
      <c r="A159" s="20"/>
      <c r="B159" s="121"/>
      <c r="C159" s="12"/>
      <c r="D159" s="26" t="s">
        <v>23</v>
      </c>
      <c r="E159" s="23">
        <f t="shared" si="37"/>
        <v>95673.248799999987</v>
      </c>
      <c r="F159" s="100">
        <v>18466.887119999999</v>
      </c>
      <c r="G159" s="100"/>
      <c r="H159" s="100"/>
      <c r="I159" s="100"/>
      <c r="J159" s="100"/>
      <c r="K159" s="74">
        <f>19205.56261-1920.55626</f>
        <v>17285.00635</v>
      </c>
      <c r="L159" s="75">
        <v>19973.785110000001</v>
      </c>
      <c r="M159" s="75">
        <v>19973.785110000001</v>
      </c>
      <c r="N159" s="75">
        <v>19973.785110000001</v>
      </c>
      <c r="O159" s="11"/>
    </row>
    <row r="160" spans="1:15" ht="27.75" customHeight="1" x14ac:dyDescent="0.25">
      <c r="A160" s="20"/>
      <c r="B160" s="121"/>
      <c r="C160" s="12"/>
      <c r="D160" s="26" t="s">
        <v>24</v>
      </c>
      <c r="E160" s="23">
        <f t="shared" si="37"/>
        <v>0</v>
      </c>
      <c r="F160" s="24">
        <v>0</v>
      </c>
      <c r="G160" s="24"/>
      <c r="H160" s="24"/>
      <c r="I160" s="24"/>
      <c r="J160" s="24"/>
      <c r="K160" s="25">
        <v>0</v>
      </c>
      <c r="L160" s="25">
        <v>0</v>
      </c>
      <c r="M160" s="122">
        <v>0</v>
      </c>
      <c r="N160" s="122">
        <v>0</v>
      </c>
      <c r="O160" s="11"/>
    </row>
    <row r="161" spans="1:36" s="140" customFormat="1" ht="29.25" customHeight="1" x14ac:dyDescent="0.25">
      <c r="A161" s="20" t="s">
        <v>90</v>
      </c>
      <c r="B161" s="138" t="s">
        <v>91</v>
      </c>
      <c r="C161" s="124" t="s">
        <v>18</v>
      </c>
      <c r="D161" s="132" t="s">
        <v>19</v>
      </c>
      <c r="E161" s="23">
        <f t="shared" si="37"/>
        <v>65</v>
      </c>
      <c r="F161" s="24">
        <f>SUM(F162:J165)</f>
        <v>65</v>
      </c>
      <c r="G161" s="24"/>
      <c r="H161" s="24"/>
      <c r="I161" s="24"/>
      <c r="J161" s="24"/>
      <c r="K161" s="25">
        <f>SUM(K162:K165)</f>
        <v>0</v>
      </c>
      <c r="L161" s="25">
        <f t="shared" ref="L161:N161" si="42">SUM(L162:L165)</f>
        <v>0</v>
      </c>
      <c r="M161" s="25">
        <f t="shared" si="42"/>
        <v>0</v>
      </c>
      <c r="N161" s="25">
        <f t="shared" si="42"/>
        <v>0</v>
      </c>
      <c r="O161" s="11" t="s">
        <v>89</v>
      </c>
      <c r="P161" s="139"/>
      <c r="Q161" s="139"/>
      <c r="R161" s="139"/>
      <c r="S161" s="139"/>
      <c r="T161" s="139"/>
      <c r="U161" s="139"/>
      <c r="V161" s="139"/>
      <c r="W161" s="139"/>
      <c r="X161" s="139"/>
      <c r="Y161" s="139"/>
      <c r="Z161" s="139"/>
      <c r="AA161" s="139"/>
      <c r="AB161" s="139"/>
      <c r="AC161" s="139"/>
      <c r="AD161" s="139"/>
      <c r="AE161" s="139"/>
      <c r="AF161" s="139"/>
      <c r="AG161" s="139"/>
      <c r="AH161" s="139"/>
    </row>
    <row r="162" spans="1:36" s="140" customFormat="1" ht="21.75" customHeight="1" x14ac:dyDescent="0.25">
      <c r="A162" s="20"/>
      <c r="B162" s="138"/>
      <c r="C162" s="124"/>
      <c r="D162" s="135" t="s">
        <v>21</v>
      </c>
      <c r="E162" s="23">
        <f t="shared" si="37"/>
        <v>0</v>
      </c>
      <c r="F162" s="141">
        <v>0</v>
      </c>
      <c r="G162" s="142"/>
      <c r="H162" s="142"/>
      <c r="I162" s="142"/>
      <c r="J162" s="143"/>
      <c r="K162" s="28">
        <v>0</v>
      </c>
      <c r="L162" s="33">
        <v>0</v>
      </c>
      <c r="M162" s="144">
        <v>0</v>
      </c>
      <c r="N162" s="144">
        <v>0</v>
      </c>
      <c r="O162" s="11"/>
      <c r="P162" s="139"/>
      <c r="Q162" s="139"/>
      <c r="R162" s="139"/>
      <c r="S162" s="139"/>
      <c r="T162" s="139"/>
      <c r="U162" s="139"/>
      <c r="V162" s="139"/>
      <c r="W162" s="139"/>
      <c r="X162" s="139"/>
      <c r="Y162" s="139"/>
      <c r="Z162" s="139"/>
      <c r="AA162" s="139"/>
      <c r="AB162" s="139"/>
      <c r="AC162" s="139"/>
      <c r="AD162" s="139"/>
      <c r="AE162" s="139"/>
      <c r="AF162" s="139"/>
      <c r="AG162" s="139"/>
      <c r="AH162" s="139"/>
    </row>
    <row r="163" spans="1:36" s="140" customFormat="1" ht="18" customHeight="1" x14ac:dyDescent="0.25">
      <c r="A163" s="20"/>
      <c r="B163" s="138"/>
      <c r="C163" s="124"/>
      <c r="D163" s="135" t="s">
        <v>22</v>
      </c>
      <c r="E163" s="23">
        <f t="shared" si="37"/>
        <v>0</v>
      </c>
      <c r="F163" s="141">
        <v>0</v>
      </c>
      <c r="G163" s="142"/>
      <c r="H163" s="142"/>
      <c r="I163" s="142"/>
      <c r="J163" s="143"/>
      <c r="K163" s="28">
        <v>0</v>
      </c>
      <c r="L163" s="33">
        <v>0</v>
      </c>
      <c r="M163" s="144">
        <v>0</v>
      </c>
      <c r="N163" s="144">
        <v>0</v>
      </c>
      <c r="O163" s="11"/>
      <c r="P163" s="139"/>
      <c r="Q163" s="139"/>
      <c r="R163" s="139"/>
      <c r="S163" s="139"/>
      <c r="T163" s="139"/>
      <c r="U163" s="139"/>
      <c r="V163" s="139"/>
      <c r="W163" s="139"/>
      <c r="X163" s="139"/>
      <c r="Y163" s="139"/>
      <c r="Z163" s="139"/>
      <c r="AA163" s="139"/>
      <c r="AB163" s="139"/>
      <c r="AC163" s="139"/>
      <c r="AD163" s="139"/>
      <c r="AE163" s="139"/>
      <c r="AF163" s="139"/>
      <c r="AG163" s="139"/>
      <c r="AH163" s="139"/>
    </row>
    <row r="164" spans="1:36" s="140" customFormat="1" ht="31.5" customHeight="1" x14ac:dyDescent="0.25">
      <c r="A164" s="20"/>
      <c r="B164" s="138"/>
      <c r="C164" s="124"/>
      <c r="D164" s="135" t="s">
        <v>23</v>
      </c>
      <c r="E164" s="23">
        <f t="shared" si="37"/>
        <v>65</v>
      </c>
      <c r="F164" s="145">
        <f>150-85</f>
        <v>65</v>
      </c>
      <c r="G164" s="146"/>
      <c r="H164" s="146"/>
      <c r="I164" s="146"/>
      <c r="J164" s="147"/>
      <c r="K164" s="28">
        <v>0</v>
      </c>
      <c r="L164" s="33">
        <v>0</v>
      </c>
      <c r="M164" s="144">
        <v>0</v>
      </c>
      <c r="N164" s="144">
        <v>0</v>
      </c>
      <c r="O164" s="11"/>
      <c r="P164" s="139"/>
      <c r="Q164" s="139"/>
      <c r="R164" s="139"/>
      <c r="S164" s="139"/>
      <c r="T164" s="139"/>
      <c r="U164" s="139"/>
      <c r="V164" s="139"/>
      <c r="W164" s="139"/>
      <c r="X164" s="139"/>
      <c r="Y164" s="139"/>
      <c r="Z164" s="139"/>
      <c r="AA164" s="139"/>
      <c r="AB164" s="139"/>
      <c r="AC164" s="139"/>
      <c r="AD164" s="139"/>
      <c r="AE164" s="139"/>
      <c r="AF164" s="139"/>
      <c r="AG164" s="139"/>
      <c r="AH164" s="139"/>
    </row>
    <row r="165" spans="1:36" s="140" customFormat="1" ht="32.25" customHeight="1" x14ac:dyDescent="0.25">
      <c r="A165" s="20"/>
      <c r="B165" s="138"/>
      <c r="C165" s="124"/>
      <c r="D165" s="135" t="s">
        <v>24</v>
      </c>
      <c r="E165" s="23">
        <f t="shared" si="37"/>
        <v>0</v>
      </c>
      <c r="F165" s="141">
        <v>0</v>
      </c>
      <c r="G165" s="142"/>
      <c r="H165" s="142"/>
      <c r="I165" s="142"/>
      <c r="J165" s="143"/>
      <c r="K165" s="28">
        <v>0</v>
      </c>
      <c r="L165" s="33">
        <v>0</v>
      </c>
      <c r="M165" s="144">
        <v>0</v>
      </c>
      <c r="N165" s="144">
        <v>0</v>
      </c>
      <c r="O165" s="11"/>
      <c r="P165" s="139"/>
      <c r="Q165" s="139"/>
      <c r="R165" s="139"/>
      <c r="S165" s="139"/>
      <c r="T165" s="139"/>
      <c r="U165" s="139"/>
      <c r="V165" s="139"/>
      <c r="W165" s="139"/>
      <c r="X165" s="139"/>
      <c r="Y165" s="139"/>
      <c r="Z165" s="139"/>
      <c r="AA165" s="139"/>
      <c r="AB165" s="139"/>
      <c r="AC165" s="139"/>
      <c r="AD165" s="139"/>
      <c r="AE165" s="139"/>
      <c r="AF165" s="139"/>
      <c r="AG165" s="139"/>
      <c r="AH165" s="139"/>
    </row>
    <row r="166" spans="1:36" ht="30.75" customHeight="1" x14ac:dyDescent="0.25">
      <c r="A166" s="20" t="s">
        <v>36</v>
      </c>
      <c r="B166" s="30" t="s">
        <v>92</v>
      </c>
      <c r="C166" s="12" t="s">
        <v>18</v>
      </c>
      <c r="D166" s="22" t="s">
        <v>19</v>
      </c>
      <c r="E166" s="23">
        <f t="shared" si="37"/>
        <v>44316.761259999999</v>
      </c>
      <c r="F166" s="24">
        <f>SUM(F167:J170)</f>
        <v>15022.4444</v>
      </c>
      <c r="G166" s="24"/>
      <c r="H166" s="24"/>
      <c r="I166" s="24"/>
      <c r="J166" s="24"/>
      <c r="K166" s="25">
        <f>SUM(K167:K170)</f>
        <v>14530.50398</v>
      </c>
      <c r="L166" s="25">
        <f t="shared" ref="L166:N166" si="43">SUM(L167:L170)</f>
        <v>14763.812879999999</v>
      </c>
      <c r="M166" s="25">
        <f t="shared" si="43"/>
        <v>0</v>
      </c>
      <c r="N166" s="25">
        <f t="shared" si="43"/>
        <v>0</v>
      </c>
      <c r="O166" s="11" t="s">
        <v>80</v>
      </c>
    </row>
    <row r="167" spans="1:36" ht="23.25" customHeight="1" x14ac:dyDescent="0.25">
      <c r="A167" s="20"/>
      <c r="B167" s="30"/>
      <c r="C167" s="12"/>
      <c r="D167" s="26" t="s">
        <v>21</v>
      </c>
      <c r="E167" s="23">
        <f t="shared" si="37"/>
        <v>16814.837960000001</v>
      </c>
      <c r="F167" s="148">
        <f>F175+F180</f>
        <v>5436.9230600000001</v>
      </c>
      <c r="G167" s="148"/>
      <c r="H167" s="148"/>
      <c r="I167" s="148"/>
      <c r="J167" s="148"/>
      <c r="K167" s="149">
        <f>K175+K180</f>
        <v>5478</v>
      </c>
      <c r="L167" s="149">
        <f>L175+L180</f>
        <v>5899.9148999999998</v>
      </c>
      <c r="M167" s="149">
        <f>M175+M180</f>
        <v>0</v>
      </c>
      <c r="N167" s="149">
        <f>N175+N180</f>
        <v>0</v>
      </c>
      <c r="O167" s="11"/>
    </row>
    <row r="168" spans="1:36" ht="28.5" customHeight="1" x14ac:dyDescent="0.25">
      <c r="A168" s="20"/>
      <c r="B168" s="30"/>
      <c r="C168" s="12"/>
      <c r="D168" s="26" t="s">
        <v>22</v>
      </c>
      <c r="E168" s="23">
        <f t="shared" si="37"/>
        <v>16600</v>
      </c>
      <c r="F168" s="148">
        <f>F176+F181</f>
        <v>5890</v>
      </c>
      <c r="G168" s="148"/>
      <c r="H168" s="148"/>
      <c r="I168" s="148"/>
      <c r="J168" s="148"/>
      <c r="K168" s="149">
        <f t="shared" ref="K168:N170" si="44">K176+K181</f>
        <v>5478</v>
      </c>
      <c r="L168" s="149">
        <f t="shared" si="44"/>
        <v>5232</v>
      </c>
      <c r="M168" s="149">
        <f t="shared" si="44"/>
        <v>0</v>
      </c>
      <c r="N168" s="149">
        <f t="shared" si="44"/>
        <v>0</v>
      </c>
      <c r="O168" s="11"/>
    </row>
    <row r="169" spans="1:36" ht="19.5" customHeight="1" x14ac:dyDescent="0.25">
      <c r="A169" s="20"/>
      <c r="B169" s="30"/>
      <c r="C169" s="12"/>
      <c r="D169" s="26" t="s">
        <v>23</v>
      </c>
      <c r="E169" s="23">
        <f t="shared" si="37"/>
        <v>10901.9233</v>
      </c>
      <c r="F169" s="148">
        <f t="shared" ref="F169:F170" si="45">F177+F182</f>
        <v>3695.5213400000002</v>
      </c>
      <c r="G169" s="148"/>
      <c r="H169" s="148"/>
      <c r="I169" s="148"/>
      <c r="J169" s="148"/>
      <c r="K169" s="149">
        <f t="shared" si="44"/>
        <v>3574.50398</v>
      </c>
      <c r="L169" s="149">
        <f t="shared" si="44"/>
        <v>3631.8979800000002</v>
      </c>
      <c r="M169" s="149">
        <f t="shared" si="44"/>
        <v>0</v>
      </c>
      <c r="N169" s="149">
        <f t="shared" si="44"/>
        <v>0</v>
      </c>
      <c r="O169" s="11"/>
    </row>
    <row r="170" spans="1:36" ht="18.75" x14ac:dyDescent="0.25">
      <c r="A170" s="20"/>
      <c r="B170" s="30"/>
      <c r="C170" s="12"/>
      <c r="D170" s="26" t="s">
        <v>24</v>
      </c>
      <c r="E170" s="23">
        <f t="shared" si="37"/>
        <v>0</v>
      </c>
      <c r="F170" s="148">
        <f t="shared" si="45"/>
        <v>0</v>
      </c>
      <c r="G170" s="148"/>
      <c r="H170" s="148"/>
      <c r="I170" s="148"/>
      <c r="J170" s="148"/>
      <c r="K170" s="149">
        <f t="shared" si="44"/>
        <v>0</v>
      </c>
      <c r="L170" s="149">
        <f t="shared" si="44"/>
        <v>0</v>
      </c>
      <c r="M170" s="149">
        <f t="shared" si="44"/>
        <v>0</v>
      </c>
      <c r="N170" s="149">
        <f t="shared" si="44"/>
        <v>0</v>
      </c>
      <c r="O170" s="11"/>
    </row>
    <row r="171" spans="1:36" ht="34.5" customHeight="1" x14ac:dyDescent="0.25">
      <c r="A171" s="20"/>
      <c r="B171" s="120" t="s">
        <v>93</v>
      </c>
      <c r="C171" s="12" t="s">
        <v>28</v>
      </c>
      <c r="D171" s="35" t="s">
        <v>28</v>
      </c>
      <c r="E171" s="36" t="s">
        <v>29</v>
      </c>
      <c r="F171" s="36" t="s">
        <v>10</v>
      </c>
      <c r="G171" s="36" t="s">
        <v>54</v>
      </c>
      <c r="H171" s="36"/>
      <c r="I171" s="36"/>
      <c r="J171" s="36"/>
      <c r="K171" s="36" t="s">
        <v>11</v>
      </c>
      <c r="L171" s="36" t="s">
        <v>12</v>
      </c>
      <c r="M171" s="36" t="s">
        <v>13</v>
      </c>
      <c r="N171" s="36" t="s">
        <v>14</v>
      </c>
      <c r="O171" s="11"/>
    </row>
    <row r="172" spans="1:36" ht="31.5" x14ac:dyDescent="0.25">
      <c r="A172" s="20"/>
      <c r="B172" s="120"/>
      <c r="C172" s="12"/>
      <c r="D172" s="35"/>
      <c r="E172" s="36"/>
      <c r="F172" s="36"/>
      <c r="G172" s="39" t="s">
        <v>32</v>
      </c>
      <c r="H172" s="39" t="s">
        <v>33</v>
      </c>
      <c r="I172" s="39" t="s">
        <v>34</v>
      </c>
      <c r="J172" s="39" t="s">
        <v>35</v>
      </c>
      <c r="K172" s="36"/>
      <c r="L172" s="36"/>
      <c r="M172" s="36"/>
      <c r="N172" s="36"/>
      <c r="O172" s="11"/>
    </row>
    <row r="173" spans="1:36" ht="32.25" customHeight="1" x14ac:dyDescent="0.25">
      <c r="A173" s="20"/>
      <c r="B173" s="120"/>
      <c r="C173" s="12"/>
      <c r="D173" s="35"/>
      <c r="E173" s="40">
        <v>2</v>
      </c>
      <c r="F173" s="40">
        <v>2</v>
      </c>
      <c r="G173" s="40">
        <v>0</v>
      </c>
      <c r="H173" s="40">
        <v>0</v>
      </c>
      <c r="I173" s="40">
        <v>0</v>
      </c>
      <c r="J173" s="40">
        <v>2</v>
      </c>
      <c r="K173" s="41">
        <v>2</v>
      </c>
      <c r="L173" s="41">
        <v>2</v>
      </c>
      <c r="M173" s="41">
        <v>0</v>
      </c>
      <c r="N173" s="41">
        <v>0</v>
      </c>
      <c r="O173" s="11"/>
    </row>
    <row r="174" spans="1:36" ht="22.5" customHeight="1" x14ac:dyDescent="0.25">
      <c r="A174" s="20" t="s">
        <v>94</v>
      </c>
      <c r="B174" s="121" t="s">
        <v>95</v>
      </c>
      <c r="C174" s="12" t="s">
        <v>18</v>
      </c>
      <c r="D174" s="22" t="s">
        <v>19</v>
      </c>
      <c r="E174" s="23">
        <f t="shared" ref="E174:E193" si="46">SUM(F174:N174)</f>
        <v>22158.38063</v>
      </c>
      <c r="F174" s="24">
        <f>SUM(F175:J178)</f>
        <v>7511.2222000000002</v>
      </c>
      <c r="G174" s="24"/>
      <c r="H174" s="24"/>
      <c r="I174" s="24"/>
      <c r="J174" s="24"/>
      <c r="K174" s="25">
        <f>SUM(K175:K178)</f>
        <v>7265.2519899999998</v>
      </c>
      <c r="L174" s="25">
        <f t="shared" ref="L174:N174" si="47">SUM(L175:L178)</f>
        <v>7381.9064399999997</v>
      </c>
      <c r="M174" s="25">
        <f t="shared" si="47"/>
        <v>0</v>
      </c>
      <c r="N174" s="25">
        <f t="shared" si="47"/>
        <v>0</v>
      </c>
      <c r="O174" s="11" t="s">
        <v>84</v>
      </c>
    </row>
    <row r="175" spans="1:36" s="140" customFormat="1" ht="22.5" customHeight="1" x14ac:dyDescent="0.25">
      <c r="A175" s="20"/>
      <c r="B175" s="121"/>
      <c r="C175" s="12"/>
      <c r="D175" s="26" t="s">
        <v>21</v>
      </c>
      <c r="E175" s="23">
        <f t="shared" si="46"/>
        <v>8407.4189800000004</v>
      </c>
      <c r="F175" s="31">
        <f>2718.465*0+2718.46153</f>
        <v>2718.46153</v>
      </c>
      <c r="G175" s="31"/>
      <c r="H175" s="31"/>
      <c r="I175" s="31"/>
      <c r="J175" s="31"/>
      <c r="K175" s="87">
        <v>2739</v>
      </c>
      <c r="L175" s="87">
        <f>2949.96*0+2949.95745</f>
        <v>2949.9574499999999</v>
      </c>
      <c r="M175" s="75">
        <v>0</v>
      </c>
      <c r="N175" s="75">
        <v>0</v>
      </c>
      <c r="O175" s="11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/>
      <c r="AJ175"/>
    </row>
    <row r="176" spans="1:36" s="140" customFormat="1" ht="28.5" customHeight="1" x14ac:dyDescent="0.25">
      <c r="A176" s="20"/>
      <c r="B176" s="121"/>
      <c r="C176" s="12"/>
      <c r="D176" s="26" t="s">
        <v>22</v>
      </c>
      <c r="E176" s="23">
        <f t="shared" si="46"/>
        <v>8300</v>
      </c>
      <c r="F176" s="31">
        <v>2945</v>
      </c>
      <c r="G176" s="31"/>
      <c r="H176" s="31"/>
      <c r="I176" s="31"/>
      <c r="J176" s="31"/>
      <c r="K176" s="87">
        <v>2739</v>
      </c>
      <c r="L176" s="87">
        <v>2616</v>
      </c>
      <c r="M176" s="75">
        <v>0</v>
      </c>
      <c r="N176" s="75">
        <v>0</v>
      </c>
      <c r="O176" s="11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/>
      <c r="AJ176"/>
    </row>
    <row r="177" spans="1:36" s="140" customFormat="1" ht="27" customHeight="1" x14ac:dyDescent="0.25">
      <c r="A177" s="20"/>
      <c r="B177" s="121"/>
      <c r="C177" s="12"/>
      <c r="D177" s="26" t="s">
        <v>23</v>
      </c>
      <c r="E177" s="23">
        <f t="shared" si="46"/>
        <v>5450.9616500000002</v>
      </c>
      <c r="F177" s="31">
        <f>1847.765-0.00433</f>
        <v>1847.7606700000001</v>
      </c>
      <c r="G177" s="31"/>
      <c r="H177" s="31"/>
      <c r="I177" s="31"/>
      <c r="J177" s="31"/>
      <c r="K177" s="87">
        <v>1787.25199</v>
      </c>
      <c r="L177" s="87">
        <v>1815.9489900000001</v>
      </c>
      <c r="M177" s="75">
        <v>0</v>
      </c>
      <c r="N177" s="75">
        <v>0</v>
      </c>
      <c r="O177" s="11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/>
      <c r="AJ177"/>
    </row>
    <row r="178" spans="1:36" ht="19.5" customHeight="1" x14ac:dyDescent="0.25">
      <c r="A178" s="20"/>
      <c r="B178" s="121"/>
      <c r="C178" s="12"/>
      <c r="D178" s="26" t="s">
        <v>24</v>
      </c>
      <c r="E178" s="23">
        <f t="shared" si="46"/>
        <v>0</v>
      </c>
      <c r="F178" s="31">
        <v>0</v>
      </c>
      <c r="G178" s="31"/>
      <c r="H178" s="31"/>
      <c r="I178" s="31"/>
      <c r="J178" s="31"/>
      <c r="K178" s="87">
        <v>0</v>
      </c>
      <c r="L178" s="87">
        <v>0</v>
      </c>
      <c r="M178" s="75">
        <v>0</v>
      </c>
      <c r="N178" s="75">
        <v>0</v>
      </c>
      <c r="O178" s="11"/>
    </row>
    <row r="179" spans="1:36" ht="22.5" customHeight="1" x14ac:dyDescent="0.25">
      <c r="A179" s="20" t="s">
        <v>96</v>
      </c>
      <c r="B179" s="121" t="s">
        <v>97</v>
      </c>
      <c r="C179" s="12" t="s">
        <v>18</v>
      </c>
      <c r="D179" s="22" t="s">
        <v>19</v>
      </c>
      <c r="E179" s="23">
        <f t="shared" si="46"/>
        <v>22158.38063</v>
      </c>
      <c r="F179" s="133">
        <f>SUM(F180:J183)</f>
        <v>7511.2222000000002</v>
      </c>
      <c r="G179" s="133"/>
      <c r="H179" s="133"/>
      <c r="I179" s="133"/>
      <c r="J179" s="133"/>
      <c r="K179" s="25">
        <f>SUM(K180:K183)</f>
        <v>7265.2519899999998</v>
      </c>
      <c r="L179" s="25">
        <f t="shared" ref="L179:N179" si="48">SUM(L180:L183)</f>
        <v>7381.9064399999997</v>
      </c>
      <c r="M179" s="25">
        <f t="shared" si="48"/>
        <v>0</v>
      </c>
      <c r="N179" s="25">
        <f t="shared" si="48"/>
        <v>0</v>
      </c>
      <c r="O179" s="11" t="s">
        <v>89</v>
      </c>
    </row>
    <row r="180" spans="1:36" ht="22.5" customHeight="1" x14ac:dyDescent="0.25">
      <c r="A180" s="20"/>
      <c r="B180" s="121"/>
      <c r="C180" s="12"/>
      <c r="D180" s="26" t="s">
        <v>21</v>
      </c>
      <c r="E180" s="23">
        <f t="shared" si="46"/>
        <v>8407.4189800000004</v>
      </c>
      <c r="F180" s="31">
        <f>2718.465*0+2718.46153</f>
        <v>2718.46153</v>
      </c>
      <c r="G180" s="31"/>
      <c r="H180" s="31"/>
      <c r="I180" s="31"/>
      <c r="J180" s="31"/>
      <c r="K180" s="87">
        <v>2739</v>
      </c>
      <c r="L180" s="87">
        <f>2949.96*0+2949.95745</f>
        <v>2949.9574499999999</v>
      </c>
      <c r="M180" s="75">
        <v>0</v>
      </c>
      <c r="N180" s="75">
        <v>0</v>
      </c>
      <c r="O180" s="11"/>
    </row>
    <row r="181" spans="1:36" ht="22.5" customHeight="1" x14ac:dyDescent="0.25">
      <c r="A181" s="20"/>
      <c r="B181" s="121"/>
      <c r="C181" s="12"/>
      <c r="D181" s="26" t="s">
        <v>22</v>
      </c>
      <c r="E181" s="23">
        <f t="shared" si="46"/>
        <v>8300</v>
      </c>
      <c r="F181" s="31">
        <v>2945</v>
      </c>
      <c r="G181" s="31"/>
      <c r="H181" s="31"/>
      <c r="I181" s="31"/>
      <c r="J181" s="31"/>
      <c r="K181" s="87">
        <v>2739</v>
      </c>
      <c r="L181" s="87">
        <v>2616</v>
      </c>
      <c r="M181" s="75">
        <v>0</v>
      </c>
      <c r="N181" s="75">
        <v>0</v>
      </c>
      <c r="O181" s="11"/>
    </row>
    <row r="182" spans="1:36" ht="22.5" customHeight="1" x14ac:dyDescent="0.25">
      <c r="A182" s="20"/>
      <c r="B182" s="121"/>
      <c r="C182" s="12"/>
      <c r="D182" s="26" t="s">
        <v>23</v>
      </c>
      <c r="E182" s="23">
        <f t="shared" si="46"/>
        <v>5450.9616500000002</v>
      </c>
      <c r="F182" s="31">
        <f>1847.765-0.00433</f>
        <v>1847.7606700000001</v>
      </c>
      <c r="G182" s="31"/>
      <c r="H182" s="31"/>
      <c r="I182" s="31"/>
      <c r="J182" s="31"/>
      <c r="K182" s="87">
        <v>1787.25199</v>
      </c>
      <c r="L182" s="87">
        <v>1815.9489900000001</v>
      </c>
      <c r="M182" s="75">
        <v>0</v>
      </c>
      <c r="N182" s="75">
        <v>0</v>
      </c>
      <c r="O182" s="11"/>
    </row>
    <row r="183" spans="1:36" ht="22.5" customHeight="1" x14ac:dyDescent="0.25">
      <c r="A183" s="20"/>
      <c r="B183" s="121"/>
      <c r="C183" s="12"/>
      <c r="D183" s="26" t="s">
        <v>24</v>
      </c>
      <c r="E183" s="23">
        <f t="shared" si="46"/>
        <v>0</v>
      </c>
      <c r="F183" s="27">
        <v>0</v>
      </c>
      <c r="G183" s="27"/>
      <c r="H183" s="27"/>
      <c r="I183" s="27"/>
      <c r="J183" s="27"/>
      <c r="K183" s="25">
        <v>0</v>
      </c>
      <c r="L183" s="25">
        <v>0</v>
      </c>
      <c r="M183" s="25">
        <v>0</v>
      </c>
      <c r="N183" s="25">
        <v>0</v>
      </c>
      <c r="O183" s="11"/>
    </row>
    <row r="184" spans="1:36" ht="17.25" customHeight="1" x14ac:dyDescent="0.25">
      <c r="A184" s="20" t="s">
        <v>67</v>
      </c>
      <c r="B184" s="150" t="s">
        <v>98</v>
      </c>
      <c r="C184" s="12" t="s">
        <v>18</v>
      </c>
      <c r="D184" s="22" t="s">
        <v>19</v>
      </c>
      <c r="E184" s="23">
        <f t="shared" si="46"/>
        <v>1500</v>
      </c>
      <c r="F184" s="24">
        <f>SUM(F185:J188)</f>
        <v>300</v>
      </c>
      <c r="G184" s="24"/>
      <c r="H184" s="24"/>
      <c r="I184" s="24"/>
      <c r="J184" s="24"/>
      <c r="K184" s="25">
        <f>SUM(K185:K188)</f>
        <v>300</v>
      </c>
      <c r="L184" s="25">
        <f t="shared" ref="L184:N184" si="49">SUM(L185:L188)</f>
        <v>300</v>
      </c>
      <c r="M184" s="25">
        <f t="shared" si="49"/>
        <v>300</v>
      </c>
      <c r="N184" s="25">
        <f t="shared" si="49"/>
        <v>300</v>
      </c>
      <c r="O184" s="151" t="s">
        <v>16</v>
      </c>
    </row>
    <row r="185" spans="1:36" ht="27" customHeight="1" x14ac:dyDescent="0.25">
      <c r="A185" s="20"/>
      <c r="B185" s="150"/>
      <c r="C185" s="12"/>
      <c r="D185" s="26" t="s">
        <v>21</v>
      </c>
      <c r="E185" s="23">
        <f t="shared" si="46"/>
        <v>0</v>
      </c>
      <c r="F185" s="24">
        <f>F190</f>
        <v>0</v>
      </c>
      <c r="G185" s="24"/>
      <c r="H185" s="24"/>
      <c r="I185" s="24"/>
      <c r="J185" s="24"/>
      <c r="K185" s="25">
        <f>K190</f>
        <v>0</v>
      </c>
      <c r="L185" s="25">
        <f>L190</f>
        <v>0</v>
      </c>
      <c r="M185" s="25">
        <f>M190</f>
        <v>0</v>
      </c>
      <c r="N185" s="25">
        <f>N190</f>
        <v>0</v>
      </c>
      <c r="O185" s="152"/>
    </row>
    <row r="186" spans="1:36" ht="18.75" x14ac:dyDescent="0.25">
      <c r="A186" s="20"/>
      <c r="B186" s="150"/>
      <c r="C186" s="12"/>
      <c r="D186" s="26" t="s">
        <v>22</v>
      </c>
      <c r="E186" s="23">
        <f t="shared" si="46"/>
        <v>0</v>
      </c>
      <c r="F186" s="24">
        <f t="shared" ref="F186:F188" si="50">F191</f>
        <v>0</v>
      </c>
      <c r="G186" s="24"/>
      <c r="H186" s="24"/>
      <c r="I186" s="24"/>
      <c r="J186" s="24"/>
      <c r="K186" s="25">
        <f t="shared" ref="K186:N188" si="51">K191</f>
        <v>0</v>
      </c>
      <c r="L186" s="25">
        <f t="shared" si="51"/>
        <v>0</v>
      </c>
      <c r="M186" s="25">
        <f t="shared" si="51"/>
        <v>0</v>
      </c>
      <c r="N186" s="25">
        <f t="shared" si="51"/>
        <v>0</v>
      </c>
      <c r="O186" s="152"/>
    </row>
    <row r="187" spans="1:36" ht="21.75" customHeight="1" x14ac:dyDescent="0.25">
      <c r="A187" s="20"/>
      <c r="B187" s="150"/>
      <c r="C187" s="12"/>
      <c r="D187" s="26" t="s">
        <v>23</v>
      </c>
      <c r="E187" s="23">
        <f t="shared" si="46"/>
        <v>1500</v>
      </c>
      <c r="F187" s="24">
        <f t="shared" si="50"/>
        <v>300</v>
      </c>
      <c r="G187" s="24"/>
      <c r="H187" s="24"/>
      <c r="I187" s="24"/>
      <c r="J187" s="24"/>
      <c r="K187" s="25">
        <f t="shared" si="51"/>
        <v>300</v>
      </c>
      <c r="L187" s="25">
        <f t="shared" si="51"/>
        <v>300</v>
      </c>
      <c r="M187" s="25">
        <f t="shared" si="51"/>
        <v>300</v>
      </c>
      <c r="N187" s="25">
        <f t="shared" si="51"/>
        <v>300</v>
      </c>
      <c r="O187" s="152"/>
    </row>
    <row r="188" spans="1:36" ht="18.75" x14ac:dyDescent="0.25">
      <c r="A188" s="20"/>
      <c r="B188" s="150"/>
      <c r="C188" s="12"/>
      <c r="D188" s="26" t="s">
        <v>24</v>
      </c>
      <c r="E188" s="23">
        <f t="shared" si="46"/>
        <v>0</v>
      </c>
      <c r="F188" s="24">
        <f t="shared" si="50"/>
        <v>0</v>
      </c>
      <c r="G188" s="24"/>
      <c r="H188" s="24"/>
      <c r="I188" s="24"/>
      <c r="J188" s="24"/>
      <c r="K188" s="25">
        <f t="shared" si="51"/>
        <v>0</v>
      </c>
      <c r="L188" s="25">
        <f t="shared" si="51"/>
        <v>0</v>
      </c>
      <c r="M188" s="25">
        <f t="shared" si="51"/>
        <v>0</v>
      </c>
      <c r="N188" s="25">
        <f t="shared" si="51"/>
        <v>0</v>
      </c>
      <c r="O188" s="153"/>
    </row>
    <row r="189" spans="1:36" ht="17.25" customHeight="1" x14ac:dyDescent="0.25">
      <c r="A189" s="20" t="s">
        <v>69</v>
      </c>
      <c r="B189" s="154" t="s">
        <v>99</v>
      </c>
      <c r="C189" s="12" t="s">
        <v>18</v>
      </c>
      <c r="D189" s="22" t="s">
        <v>19</v>
      </c>
      <c r="E189" s="23">
        <f t="shared" si="46"/>
        <v>1500</v>
      </c>
      <c r="F189" s="24">
        <f>SUM(F190:J193)</f>
        <v>300</v>
      </c>
      <c r="G189" s="24"/>
      <c r="H189" s="24"/>
      <c r="I189" s="24"/>
      <c r="J189" s="24"/>
      <c r="K189" s="25">
        <f>SUM(K190:K193)</f>
        <v>300</v>
      </c>
      <c r="L189" s="25">
        <f t="shared" ref="L189:N189" si="52">SUM(L190:L193)</f>
        <v>300</v>
      </c>
      <c r="M189" s="25">
        <f t="shared" si="52"/>
        <v>300</v>
      </c>
      <c r="N189" s="25">
        <f t="shared" si="52"/>
        <v>300</v>
      </c>
      <c r="O189" s="151" t="s">
        <v>16</v>
      </c>
    </row>
    <row r="190" spans="1:36" ht="25.5" customHeight="1" x14ac:dyDescent="0.25">
      <c r="A190" s="20"/>
      <c r="B190" s="154"/>
      <c r="C190" s="12"/>
      <c r="D190" s="26" t="s">
        <v>21</v>
      </c>
      <c r="E190" s="23">
        <f t="shared" si="46"/>
        <v>0</v>
      </c>
      <c r="F190" s="24">
        <v>0</v>
      </c>
      <c r="G190" s="24"/>
      <c r="H190" s="24"/>
      <c r="I190" s="24"/>
      <c r="J190" s="24"/>
      <c r="K190" s="25">
        <v>0</v>
      </c>
      <c r="L190" s="25">
        <v>0</v>
      </c>
      <c r="M190" s="25">
        <v>0</v>
      </c>
      <c r="N190" s="25">
        <v>0</v>
      </c>
      <c r="O190" s="152"/>
    </row>
    <row r="191" spans="1:36" ht="18.75" x14ac:dyDescent="0.25">
      <c r="A191" s="20"/>
      <c r="B191" s="154"/>
      <c r="C191" s="12"/>
      <c r="D191" s="26" t="s">
        <v>22</v>
      </c>
      <c r="E191" s="23">
        <f t="shared" si="46"/>
        <v>0</v>
      </c>
      <c r="F191" s="24">
        <v>0</v>
      </c>
      <c r="G191" s="24"/>
      <c r="H191" s="24"/>
      <c r="I191" s="24"/>
      <c r="J191" s="24"/>
      <c r="K191" s="25">
        <v>0</v>
      </c>
      <c r="L191" s="25">
        <v>0</v>
      </c>
      <c r="M191" s="25">
        <v>0</v>
      </c>
      <c r="N191" s="25">
        <v>0</v>
      </c>
      <c r="O191" s="152"/>
    </row>
    <row r="192" spans="1:36" ht="26.25" customHeight="1" x14ac:dyDescent="0.25">
      <c r="A192" s="20"/>
      <c r="B192" s="154"/>
      <c r="C192" s="12"/>
      <c r="D192" s="26" t="s">
        <v>23</v>
      </c>
      <c r="E192" s="23">
        <f t="shared" si="46"/>
        <v>1500</v>
      </c>
      <c r="F192" s="24">
        <v>300</v>
      </c>
      <c r="G192" s="24"/>
      <c r="H192" s="24"/>
      <c r="I192" s="24"/>
      <c r="J192" s="24"/>
      <c r="K192" s="25">
        <v>300</v>
      </c>
      <c r="L192" s="25">
        <v>300</v>
      </c>
      <c r="M192" s="25">
        <v>300</v>
      </c>
      <c r="N192" s="25">
        <f>M192</f>
        <v>300</v>
      </c>
      <c r="O192" s="152"/>
    </row>
    <row r="193" spans="1:15" ht="18.75" x14ac:dyDescent="0.25">
      <c r="A193" s="20"/>
      <c r="B193" s="154"/>
      <c r="C193" s="12"/>
      <c r="D193" s="26" t="s">
        <v>24</v>
      </c>
      <c r="E193" s="23">
        <f t="shared" si="46"/>
        <v>0</v>
      </c>
      <c r="F193" s="24">
        <v>0</v>
      </c>
      <c r="G193" s="24"/>
      <c r="H193" s="24"/>
      <c r="I193" s="24"/>
      <c r="J193" s="24"/>
      <c r="K193" s="25">
        <v>0</v>
      </c>
      <c r="L193" s="25">
        <v>0</v>
      </c>
      <c r="M193" s="25">
        <v>0</v>
      </c>
      <c r="N193" s="25">
        <v>0</v>
      </c>
      <c r="O193" s="152"/>
    </row>
    <row r="194" spans="1:15" ht="37.5" customHeight="1" x14ac:dyDescent="0.25">
      <c r="A194" s="20"/>
      <c r="B194" s="30" t="s">
        <v>100</v>
      </c>
      <c r="C194" s="12" t="s">
        <v>28</v>
      </c>
      <c r="D194" s="35" t="s">
        <v>28</v>
      </c>
      <c r="E194" s="36" t="s">
        <v>29</v>
      </c>
      <c r="F194" s="155" t="s">
        <v>30</v>
      </c>
      <c r="G194" s="36" t="s">
        <v>54</v>
      </c>
      <c r="H194" s="36"/>
      <c r="I194" s="36"/>
      <c r="J194" s="36"/>
      <c r="K194" s="36" t="s">
        <v>11</v>
      </c>
      <c r="L194" s="36" t="s">
        <v>12</v>
      </c>
      <c r="M194" s="36" t="s">
        <v>13</v>
      </c>
      <c r="N194" s="36" t="s">
        <v>14</v>
      </c>
      <c r="O194" s="152"/>
    </row>
    <row r="195" spans="1:15" ht="31.5" x14ac:dyDescent="0.25">
      <c r="A195" s="20"/>
      <c r="B195" s="30"/>
      <c r="C195" s="12"/>
      <c r="D195" s="35"/>
      <c r="E195" s="36"/>
      <c r="F195" s="155"/>
      <c r="G195" s="39" t="s">
        <v>32</v>
      </c>
      <c r="H195" s="39" t="s">
        <v>33</v>
      </c>
      <c r="I195" s="39" t="s">
        <v>34</v>
      </c>
      <c r="J195" s="39" t="s">
        <v>35</v>
      </c>
      <c r="K195" s="36"/>
      <c r="L195" s="36"/>
      <c r="M195" s="36"/>
      <c r="N195" s="36"/>
      <c r="O195" s="152"/>
    </row>
    <row r="196" spans="1:15" x14ac:dyDescent="0.25">
      <c r="A196" s="20"/>
      <c r="B196" s="30"/>
      <c r="C196" s="12"/>
      <c r="D196" s="35"/>
      <c r="E196" s="40">
        <f>F196+K196+L196+M196+N196</f>
        <v>15</v>
      </c>
      <c r="F196" s="40">
        <v>3</v>
      </c>
      <c r="G196" s="40">
        <v>0</v>
      </c>
      <c r="H196" s="40">
        <v>0</v>
      </c>
      <c r="I196" s="40">
        <v>0</v>
      </c>
      <c r="J196" s="40">
        <v>3</v>
      </c>
      <c r="K196" s="41">
        <v>3</v>
      </c>
      <c r="L196" s="41">
        <v>3</v>
      </c>
      <c r="M196" s="41">
        <v>3</v>
      </c>
      <c r="N196" s="41">
        <v>3</v>
      </c>
      <c r="O196" s="153"/>
    </row>
    <row r="197" spans="1:15" ht="17.25" customHeight="1" x14ac:dyDescent="0.25">
      <c r="A197" s="156" t="s">
        <v>72</v>
      </c>
      <c r="B197" s="157" t="s">
        <v>101</v>
      </c>
      <c r="C197" s="12" t="s">
        <v>18</v>
      </c>
      <c r="D197" s="22" t="s">
        <v>19</v>
      </c>
      <c r="E197" s="23">
        <f>SUM(F197:N197)</f>
        <v>507127.44670999999</v>
      </c>
      <c r="F197" s="24">
        <f>SUM(F198:J201)</f>
        <v>97885.933969999998</v>
      </c>
      <c r="G197" s="24"/>
      <c r="H197" s="24"/>
      <c r="I197" s="24"/>
      <c r="J197" s="24"/>
      <c r="K197" s="25">
        <f>SUM(K198:K201)</f>
        <v>91621.234199999992</v>
      </c>
      <c r="L197" s="25">
        <f t="shared" ref="L197:N197" si="53">SUM(L198:L201)</f>
        <v>105873.42617999999</v>
      </c>
      <c r="M197" s="25">
        <f t="shared" si="53"/>
        <v>105873.42617999999</v>
      </c>
      <c r="N197" s="25">
        <f t="shared" si="53"/>
        <v>105873.42617999999</v>
      </c>
      <c r="O197" s="151" t="s">
        <v>102</v>
      </c>
    </row>
    <row r="198" spans="1:15" ht="22.5" x14ac:dyDescent="0.25">
      <c r="A198" s="156"/>
      <c r="B198" s="157"/>
      <c r="C198" s="12"/>
      <c r="D198" s="26" t="s">
        <v>21</v>
      </c>
      <c r="E198" s="23">
        <f t="shared" ref="E198:E206" si="54">SUM(F198:N198)</f>
        <v>0</v>
      </c>
      <c r="F198" s="24">
        <f>F203</f>
        <v>0</v>
      </c>
      <c r="G198" s="24"/>
      <c r="H198" s="24"/>
      <c r="I198" s="24"/>
      <c r="J198" s="24"/>
      <c r="K198" s="25">
        <f>K203</f>
        <v>0</v>
      </c>
      <c r="L198" s="25">
        <f>L203</f>
        <v>0</v>
      </c>
      <c r="M198" s="25">
        <f>M203</f>
        <v>0</v>
      </c>
      <c r="N198" s="25">
        <f>N203</f>
        <v>0</v>
      </c>
      <c r="O198" s="152"/>
    </row>
    <row r="199" spans="1:15" ht="17.25" customHeight="1" x14ac:dyDescent="0.25">
      <c r="A199" s="156"/>
      <c r="B199" s="157"/>
      <c r="C199" s="12"/>
      <c r="D199" s="26" t="s">
        <v>22</v>
      </c>
      <c r="E199" s="23">
        <f t="shared" si="54"/>
        <v>0</v>
      </c>
      <c r="F199" s="24">
        <f t="shared" ref="F199:F201" si="55">F204</f>
        <v>0</v>
      </c>
      <c r="G199" s="24"/>
      <c r="H199" s="24"/>
      <c r="I199" s="24"/>
      <c r="J199" s="24"/>
      <c r="K199" s="25">
        <f t="shared" ref="K199:N201" si="56">K204</f>
        <v>0</v>
      </c>
      <c r="L199" s="25">
        <f t="shared" si="56"/>
        <v>0</v>
      </c>
      <c r="M199" s="25">
        <f t="shared" si="56"/>
        <v>0</v>
      </c>
      <c r="N199" s="25">
        <f t="shared" si="56"/>
        <v>0</v>
      </c>
      <c r="O199" s="152"/>
    </row>
    <row r="200" spans="1:15" ht="22.5" x14ac:dyDescent="0.25">
      <c r="A200" s="156"/>
      <c r="B200" s="157"/>
      <c r="C200" s="12"/>
      <c r="D200" s="26" t="s">
        <v>23</v>
      </c>
      <c r="E200" s="23">
        <f t="shared" si="54"/>
        <v>507127.44670999999</v>
      </c>
      <c r="F200" s="24">
        <f t="shared" si="55"/>
        <v>97885.933969999998</v>
      </c>
      <c r="G200" s="24"/>
      <c r="H200" s="24"/>
      <c r="I200" s="24"/>
      <c r="J200" s="24"/>
      <c r="K200" s="25">
        <f t="shared" si="56"/>
        <v>91621.234199999992</v>
      </c>
      <c r="L200" s="25">
        <f t="shared" si="56"/>
        <v>105873.42617999999</v>
      </c>
      <c r="M200" s="25">
        <f t="shared" si="56"/>
        <v>105873.42617999999</v>
      </c>
      <c r="N200" s="25">
        <f t="shared" si="56"/>
        <v>105873.42617999999</v>
      </c>
      <c r="O200" s="152"/>
    </row>
    <row r="201" spans="1:15" ht="18.75" x14ac:dyDescent="0.25">
      <c r="A201" s="156"/>
      <c r="B201" s="157"/>
      <c r="C201" s="12"/>
      <c r="D201" s="26" t="s">
        <v>24</v>
      </c>
      <c r="E201" s="23">
        <f t="shared" si="54"/>
        <v>0</v>
      </c>
      <c r="F201" s="24">
        <f t="shared" si="55"/>
        <v>0</v>
      </c>
      <c r="G201" s="24"/>
      <c r="H201" s="24"/>
      <c r="I201" s="24"/>
      <c r="J201" s="24"/>
      <c r="K201" s="25">
        <f t="shared" si="56"/>
        <v>0</v>
      </c>
      <c r="L201" s="25">
        <f t="shared" si="56"/>
        <v>0</v>
      </c>
      <c r="M201" s="25">
        <f t="shared" si="56"/>
        <v>0</v>
      </c>
      <c r="N201" s="25">
        <f t="shared" si="56"/>
        <v>0</v>
      </c>
      <c r="O201" s="153"/>
    </row>
    <row r="202" spans="1:15" ht="17.25" customHeight="1" x14ac:dyDescent="0.25">
      <c r="A202" s="156" t="s">
        <v>103</v>
      </c>
      <c r="B202" s="158" t="s">
        <v>104</v>
      </c>
      <c r="C202" s="12" t="s">
        <v>18</v>
      </c>
      <c r="D202" s="22" t="s">
        <v>19</v>
      </c>
      <c r="E202" s="23">
        <f t="shared" si="54"/>
        <v>507127.44670999999</v>
      </c>
      <c r="F202" s="24">
        <f>SUM(F203:J206)</f>
        <v>97885.933969999998</v>
      </c>
      <c r="G202" s="24"/>
      <c r="H202" s="24"/>
      <c r="I202" s="24"/>
      <c r="J202" s="24"/>
      <c r="K202" s="25">
        <f>SUM(K203:K206)</f>
        <v>91621.234199999992</v>
      </c>
      <c r="L202" s="25">
        <f t="shared" ref="L202:N202" si="57">SUM(L203:L206)</f>
        <v>105873.42617999999</v>
      </c>
      <c r="M202" s="25">
        <f t="shared" si="57"/>
        <v>105873.42617999999</v>
      </c>
      <c r="N202" s="25">
        <f t="shared" si="57"/>
        <v>105873.42617999999</v>
      </c>
      <c r="O202" s="151" t="s">
        <v>102</v>
      </c>
    </row>
    <row r="203" spans="1:15" ht="22.5" x14ac:dyDescent="0.25">
      <c r="A203" s="156"/>
      <c r="B203" s="158"/>
      <c r="C203" s="12"/>
      <c r="D203" s="26" t="s">
        <v>21</v>
      </c>
      <c r="E203" s="23">
        <f t="shared" si="54"/>
        <v>0</v>
      </c>
      <c r="F203" s="24">
        <v>0</v>
      </c>
      <c r="G203" s="24"/>
      <c r="H203" s="24"/>
      <c r="I203" s="24"/>
      <c r="J203" s="24"/>
      <c r="K203" s="25">
        <f t="shared" ref="K203:N204" si="58">K211</f>
        <v>0</v>
      </c>
      <c r="L203" s="25">
        <f t="shared" si="58"/>
        <v>0</v>
      </c>
      <c r="M203" s="25">
        <f t="shared" si="58"/>
        <v>0</v>
      </c>
      <c r="N203" s="25">
        <f t="shared" si="58"/>
        <v>0</v>
      </c>
      <c r="O203" s="152"/>
    </row>
    <row r="204" spans="1:15" ht="17.25" customHeight="1" x14ac:dyDescent="0.25">
      <c r="A204" s="156"/>
      <c r="B204" s="158"/>
      <c r="C204" s="12"/>
      <c r="D204" s="26" t="s">
        <v>22</v>
      </c>
      <c r="E204" s="23">
        <f t="shared" si="54"/>
        <v>0</v>
      </c>
      <c r="F204" s="24">
        <v>0</v>
      </c>
      <c r="G204" s="24"/>
      <c r="H204" s="24"/>
      <c r="I204" s="24"/>
      <c r="J204" s="24"/>
      <c r="K204" s="25">
        <f t="shared" si="58"/>
        <v>0</v>
      </c>
      <c r="L204" s="25">
        <f t="shared" si="58"/>
        <v>0</v>
      </c>
      <c r="M204" s="25">
        <f t="shared" si="58"/>
        <v>0</v>
      </c>
      <c r="N204" s="25">
        <f t="shared" si="58"/>
        <v>0</v>
      </c>
      <c r="O204" s="152"/>
    </row>
    <row r="205" spans="1:15" ht="27.75" customHeight="1" x14ac:dyDescent="0.25">
      <c r="A205" s="156"/>
      <c r="B205" s="158"/>
      <c r="C205" s="12"/>
      <c r="D205" s="26" t="s">
        <v>23</v>
      </c>
      <c r="E205" s="23">
        <f t="shared" si="54"/>
        <v>507127.44670999999</v>
      </c>
      <c r="F205" s="100">
        <v>97885.933969999998</v>
      </c>
      <c r="G205" s="100"/>
      <c r="H205" s="100"/>
      <c r="I205" s="100"/>
      <c r="J205" s="100"/>
      <c r="K205" s="74">
        <f>101801.37133-10180.13713</f>
        <v>91621.234199999992</v>
      </c>
      <c r="L205" s="75">
        <v>105873.42617999999</v>
      </c>
      <c r="M205" s="75">
        <v>105873.42617999999</v>
      </c>
      <c r="N205" s="75">
        <v>105873.42617999999</v>
      </c>
      <c r="O205" s="152"/>
    </row>
    <row r="206" spans="1:15" ht="18.75" x14ac:dyDescent="0.25">
      <c r="A206" s="156"/>
      <c r="B206" s="158"/>
      <c r="C206" s="12"/>
      <c r="D206" s="26" t="s">
        <v>24</v>
      </c>
      <c r="E206" s="23">
        <f t="shared" si="54"/>
        <v>0</v>
      </c>
      <c r="F206" s="24">
        <v>0</v>
      </c>
      <c r="G206" s="24"/>
      <c r="H206" s="24"/>
      <c r="I206" s="24"/>
      <c r="J206" s="24"/>
      <c r="K206" s="25">
        <f t="shared" ref="K206:M206" si="59">K214</f>
        <v>0</v>
      </c>
      <c r="L206" s="25">
        <f t="shared" si="59"/>
        <v>0</v>
      </c>
      <c r="M206" s="25">
        <f t="shared" si="59"/>
        <v>0</v>
      </c>
      <c r="N206" s="25">
        <f>N214</f>
        <v>0</v>
      </c>
      <c r="O206" s="152"/>
    </row>
    <row r="207" spans="1:15" ht="34.5" customHeight="1" x14ac:dyDescent="0.25">
      <c r="A207" s="156"/>
      <c r="B207" s="159" t="s">
        <v>105</v>
      </c>
      <c r="C207" s="12" t="s">
        <v>28</v>
      </c>
      <c r="D207" s="35" t="s">
        <v>28</v>
      </c>
      <c r="E207" s="36" t="s">
        <v>29</v>
      </c>
      <c r="F207" s="36" t="s">
        <v>30</v>
      </c>
      <c r="G207" s="36" t="s">
        <v>54</v>
      </c>
      <c r="H207" s="36"/>
      <c r="I207" s="36"/>
      <c r="J207" s="36"/>
      <c r="K207" s="36" t="s">
        <v>11</v>
      </c>
      <c r="L207" s="36" t="s">
        <v>12</v>
      </c>
      <c r="M207" s="36" t="s">
        <v>13</v>
      </c>
      <c r="N207" s="36" t="s">
        <v>14</v>
      </c>
      <c r="O207" s="152"/>
    </row>
    <row r="208" spans="1:15" ht="31.5" x14ac:dyDescent="0.25">
      <c r="A208" s="156"/>
      <c r="B208" s="159"/>
      <c r="C208" s="12"/>
      <c r="D208" s="35"/>
      <c r="E208" s="36"/>
      <c r="F208" s="36"/>
      <c r="G208" s="39" t="s">
        <v>32</v>
      </c>
      <c r="H208" s="39" t="s">
        <v>33</v>
      </c>
      <c r="I208" s="39" t="s">
        <v>34</v>
      </c>
      <c r="J208" s="39" t="s">
        <v>35</v>
      </c>
      <c r="K208" s="36"/>
      <c r="L208" s="36"/>
      <c r="M208" s="36"/>
      <c r="N208" s="36"/>
      <c r="O208" s="152"/>
    </row>
    <row r="209" spans="1:15" ht="39" customHeight="1" x14ac:dyDescent="0.25">
      <c r="A209" s="156"/>
      <c r="B209" s="159"/>
      <c r="C209" s="12"/>
      <c r="D209" s="35"/>
      <c r="E209" s="40">
        <v>100</v>
      </c>
      <c r="F209" s="40">
        <v>100</v>
      </c>
      <c r="G209" s="40">
        <v>22</v>
      </c>
      <c r="H209" s="40">
        <v>45</v>
      </c>
      <c r="I209" s="40">
        <v>67</v>
      </c>
      <c r="J209" s="40">
        <v>100</v>
      </c>
      <c r="K209" s="41">
        <v>100</v>
      </c>
      <c r="L209" s="41">
        <v>100</v>
      </c>
      <c r="M209" s="41">
        <v>100</v>
      </c>
      <c r="N209" s="41">
        <v>100</v>
      </c>
      <c r="O209" s="153"/>
    </row>
    <row r="210" spans="1:15" ht="17.25" hidden="1" customHeight="1" x14ac:dyDescent="0.25">
      <c r="A210" s="156" t="s">
        <v>106</v>
      </c>
      <c r="B210" s="121" t="s">
        <v>56</v>
      </c>
      <c r="C210" s="12" t="s">
        <v>57</v>
      </c>
      <c r="D210" s="22" t="s">
        <v>19</v>
      </c>
      <c r="E210" s="160">
        <f>E211+E212+E213+E214</f>
        <v>0</v>
      </c>
      <c r="F210" s="24">
        <f>F211+F212+F213+F214</f>
        <v>0</v>
      </c>
      <c r="G210" s="24"/>
      <c r="H210" s="24"/>
      <c r="I210" s="24"/>
      <c r="J210" s="24"/>
      <c r="K210" s="25">
        <f>K211+K212+K213+K214</f>
        <v>0</v>
      </c>
      <c r="L210" s="25">
        <f>L211+L212+L213+L214</f>
        <v>0</v>
      </c>
      <c r="M210" s="25">
        <f>M211+M212+M213+M214</f>
        <v>0</v>
      </c>
      <c r="N210" s="25">
        <f>N211+N212+N213+N214</f>
        <v>0</v>
      </c>
      <c r="O210" s="48"/>
    </row>
    <row r="211" spans="1:15" ht="26.25" hidden="1" customHeight="1" x14ac:dyDescent="0.25">
      <c r="A211" s="156"/>
      <c r="B211" s="121"/>
      <c r="C211" s="12"/>
      <c r="D211" s="26" t="s">
        <v>21</v>
      </c>
      <c r="E211" s="160">
        <f>F211+K211+M211+N211</f>
        <v>0</v>
      </c>
      <c r="F211" s="24">
        <v>0</v>
      </c>
      <c r="G211" s="24"/>
      <c r="H211" s="24"/>
      <c r="I211" s="24"/>
      <c r="J211" s="24"/>
      <c r="K211" s="25">
        <v>0</v>
      </c>
      <c r="L211" s="25">
        <v>0</v>
      </c>
      <c r="M211" s="25">
        <v>0</v>
      </c>
      <c r="N211" s="25">
        <v>0</v>
      </c>
      <c r="O211" s="48"/>
    </row>
    <row r="212" spans="1:15" ht="18.75" hidden="1" customHeight="1" x14ac:dyDescent="0.25">
      <c r="A212" s="156"/>
      <c r="B212" s="121"/>
      <c r="C212" s="12"/>
      <c r="D212" s="26" t="s">
        <v>22</v>
      </c>
      <c r="E212" s="160">
        <f>F212+K212+M212+N212</f>
        <v>0</v>
      </c>
      <c r="F212" s="24">
        <v>0</v>
      </c>
      <c r="G212" s="24"/>
      <c r="H212" s="24"/>
      <c r="I212" s="24"/>
      <c r="J212" s="24"/>
      <c r="K212" s="25">
        <v>0</v>
      </c>
      <c r="L212" s="25">
        <v>0</v>
      </c>
      <c r="M212" s="25">
        <v>0</v>
      </c>
      <c r="N212" s="25">
        <v>0</v>
      </c>
      <c r="O212" s="48"/>
    </row>
    <row r="213" spans="1:15" ht="24" hidden="1" customHeight="1" x14ac:dyDescent="0.25">
      <c r="A213" s="156"/>
      <c r="B213" s="121"/>
      <c r="C213" s="12"/>
      <c r="D213" s="26" t="s">
        <v>23</v>
      </c>
      <c r="E213" s="160">
        <f>F213+K213+M213+N213</f>
        <v>0</v>
      </c>
      <c r="F213" s="24">
        <v>0</v>
      </c>
      <c r="G213" s="24"/>
      <c r="H213" s="24"/>
      <c r="I213" s="24"/>
      <c r="J213" s="24"/>
      <c r="K213" s="25">
        <v>0</v>
      </c>
      <c r="L213" s="25">
        <v>0</v>
      </c>
      <c r="M213" s="34">
        <v>0</v>
      </c>
      <c r="N213" s="34">
        <v>0</v>
      </c>
      <c r="O213" s="48"/>
    </row>
    <row r="214" spans="1:15" ht="17.25" hidden="1" customHeight="1" x14ac:dyDescent="0.25">
      <c r="A214" s="156"/>
      <c r="B214" s="121"/>
      <c r="C214" s="12"/>
      <c r="D214" s="26" t="s">
        <v>24</v>
      </c>
      <c r="E214" s="160">
        <f>F214+K214+M214+N214</f>
        <v>0</v>
      </c>
      <c r="F214" s="24">
        <v>0</v>
      </c>
      <c r="G214" s="24"/>
      <c r="H214" s="24"/>
      <c r="I214" s="24"/>
      <c r="J214" s="24"/>
      <c r="K214" s="25">
        <v>0</v>
      </c>
      <c r="L214" s="25">
        <v>0</v>
      </c>
      <c r="M214" s="25">
        <v>0</v>
      </c>
      <c r="N214" s="25">
        <v>0</v>
      </c>
      <c r="O214" s="48"/>
    </row>
    <row r="215" spans="1:15" ht="17.25" hidden="1" customHeight="1" x14ac:dyDescent="0.25">
      <c r="A215" s="86" t="s">
        <v>107</v>
      </c>
      <c r="B215" s="77" t="s">
        <v>108</v>
      </c>
      <c r="C215" s="78" t="s">
        <v>57</v>
      </c>
      <c r="D215" s="79" t="s">
        <v>19</v>
      </c>
      <c r="E215" s="46">
        <f>E216+E217+E218+E219</f>
        <v>0</v>
      </c>
      <c r="F215" s="47">
        <f>F216+F217+F218+F219</f>
        <v>0</v>
      </c>
      <c r="G215" s="47"/>
      <c r="H215" s="47"/>
      <c r="I215" s="47"/>
      <c r="J215" s="47"/>
      <c r="K215" s="47">
        <f>K216+K217+K218+K219</f>
        <v>0</v>
      </c>
      <c r="L215" s="47">
        <f>L216+L217+L218+L219</f>
        <v>0</v>
      </c>
      <c r="M215" s="47">
        <f>M216+M217+M218+M219</f>
        <v>0</v>
      </c>
      <c r="N215" s="47">
        <f>N216+N217+N218+N219</f>
        <v>0</v>
      </c>
      <c r="O215" s="48"/>
    </row>
    <row r="216" spans="1:15" ht="18" hidden="1" customHeight="1" x14ac:dyDescent="0.25">
      <c r="A216" s="86"/>
      <c r="B216" s="77"/>
      <c r="C216" s="78"/>
      <c r="D216" s="45" t="s">
        <v>109</v>
      </c>
      <c r="E216" s="46">
        <f>F216+K216+M216+N216</f>
        <v>0</v>
      </c>
      <c r="F216" s="47">
        <v>0</v>
      </c>
      <c r="G216" s="47"/>
      <c r="H216" s="47"/>
      <c r="I216" s="47"/>
      <c r="J216" s="47"/>
      <c r="K216" s="47">
        <v>0</v>
      </c>
      <c r="L216" s="47">
        <v>0</v>
      </c>
      <c r="M216" s="47">
        <v>0</v>
      </c>
      <c r="N216" s="47">
        <v>0</v>
      </c>
      <c r="O216" s="48"/>
    </row>
    <row r="217" spans="1:15" ht="18.75" hidden="1" customHeight="1" x14ac:dyDescent="0.25">
      <c r="A217" s="86"/>
      <c r="B217" s="77"/>
      <c r="C217" s="78"/>
      <c r="D217" s="45" t="s">
        <v>22</v>
      </c>
      <c r="E217" s="46">
        <f>F217+K217+M217+N217</f>
        <v>0</v>
      </c>
      <c r="F217" s="47">
        <v>0</v>
      </c>
      <c r="G217" s="47"/>
      <c r="H217" s="47"/>
      <c r="I217" s="47"/>
      <c r="J217" s="47"/>
      <c r="K217" s="47">
        <v>0</v>
      </c>
      <c r="L217" s="47">
        <v>0</v>
      </c>
      <c r="M217" s="47">
        <v>0</v>
      </c>
      <c r="N217" s="47">
        <v>0</v>
      </c>
      <c r="O217" s="48"/>
    </row>
    <row r="218" spans="1:15" ht="21.75" hidden="1" customHeight="1" x14ac:dyDescent="0.25">
      <c r="A218" s="86"/>
      <c r="B218" s="77"/>
      <c r="C218" s="78"/>
      <c r="D218" s="45" t="s">
        <v>23</v>
      </c>
      <c r="E218" s="46">
        <f>F218+K218+M218+N218</f>
        <v>0</v>
      </c>
      <c r="F218" s="47">
        <v>0</v>
      </c>
      <c r="G218" s="47"/>
      <c r="H218" s="47"/>
      <c r="I218" s="47"/>
      <c r="J218" s="47"/>
      <c r="K218" s="47">
        <v>0</v>
      </c>
      <c r="L218" s="47">
        <v>0</v>
      </c>
      <c r="M218" s="47">
        <v>0</v>
      </c>
      <c r="N218" s="47">
        <v>0</v>
      </c>
      <c r="O218" s="48"/>
    </row>
    <row r="219" spans="1:15" ht="17.25" hidden="1" customHeight="1" x14ac:dyDescent="0.25">
      <c r="A219" s="86"/>
      <c r="B219" s="77"/>
      <c r="C219" s="78"/>
      <c r="D219" s="45" t="s">
        <v>24</v>
      </c>
      <c r="E219" s="46">
        <f>F219+K219+M219+N219</f>
        <v>0</v>
      </c>
      <c r="F219" s="47">
        <v>0</v>
      </c>
      <c r="G219" s="47"/>
      <c r="H219" s="47"/>
      <c r="I219" s="47"/>
      <c r="J219" s="47"/>
      <c r="K219" s="47">
        <v>0</v>
      </c>
      <c r="L219" s="47">
        <v>0</v>
      </c>
      <c r="M219" s="47">
        <v>0</v>
      </c>
      <c r="N219" s="47">
        <v>0</v>
      </c>
      <c r="O219" s="48"/>
    </row>
    <row r="220" spans="1:15" ht="21" customHeight="1" x14ac:dyDescent="0.25">
      <c r="A220" s="20" t="s">
        <v>110</v>
      </c>
      <c r="B220" s="161" t="s">
        <v>111</v>
      </c>
      <c r="C220" s="124" t="s">
        <v>18</v>
      </c>
      <c r="D220" s="132" t="s">
        <v>19</v>
      </c>
      <c r="E220" s="23">
        <f t="shared" ref="E220:E224" si="60">SUM(F220:N220)</f>
        <v>1585</v>
      </c>
      <c r="F220" s="24">
        <f>SUM(F221:J224)</f>
        <v>1585</v>
      </c>
      <c r="G220" s="24"/>
      <c r="H220" s="24"/>
      <c r="I220" s="24"/>
      <c r="J220" s="24"/>
      <c r="K220" s="25">
        <f>SUM(K221:K224)</f>
        <v>0</v>
      </c>
      <c r="L220" s="25">
        <f t="shared" ref="L220:N220" si="61">SUM(L221:L224)</f>
        <v>0</v>
      </c>
      <c r="M220" s="25">
        <f t="shared" si="61"/>
        <v>0</v>
      </c>
      <c r="N220" s="25">
        <f t="shared" si="61"/>
        <v>0</v>
      </c>
      <c r="O220" s="11" t="s">
        <v>112</v>
      </c>
    </row>
    <row r="221" spans="1:15" ht="21" customHeight="1" x14ac:dyDescent="0.25">
      <c r="A221" s="20"/>
      <c r="B221" s="161"/>
      <c r="C221" s="124"/>
      <c r="D221" s="135" t="s">
        <v>21</v>
      </c>
      <c r="E221" s="23">
        <f t="shared" si="60"/>
        <v>0</v>
      </c>
      <c r="F221" s="162">
        <f>F234</f>
        <v>0</v>
      </c>
      <c r="G221" s="162"/>
      <c r="H221" s="162"/>
      <c r="I221" s="162"/>
      <c r="J221" s="162"/>
      <c r="K221" s="28">
        <f t="shared" ref="K221:L224" si="62">K234+K247</f>
        <v>0</v>
      </c>
      <c r="L221" s="28">
        <f t="shared" si="62"/>
        <v>0</v>
      </c>
      <c r="M221" s="28">
        <f t="shared" ref="M221:N224" si="63">M234</f>
        <v>0</v>
      </c>
      <c r="N221" s="28">
        <f t="shared" si="63"/>
        <v>0</v>
      </c>
      <c r="O221" s="11"/>
    </row>
    <row r="222" spans="1:15" ht="21.75" customHeight="1" x14ac:dyDescent="0.25">
      <c r="A222" s="20"/>
      <c r="B222" s="161"/>
      <c r="C222" s="124"/>
      <c r="D222" s="135" t="s">
        <v>22</v>
      </c>
      <c r="E222" s="23">
        <f t="shared" si="60"/>
        <v>0</v>
      </c>
      <c r="F222" s="162">
        <f t="shared" ref="F222:F224" si="64">F235</f>
        <v>0</v>
      </c>
      <c r="G222" s="162"/>
      <c r="H222" s="162"/>
      <c r="I222" s="162"/>
      <c r="J222" s="162"/>
      <c r="K222" s="28">
        <f t="shared" si="62"/>
        <v>0</v>
      </c>
      <c r="L222" s="28">
        <f t="shared" si="62"/>
        <v>0</v>
      </c>
      <c r="M222" s="28">
        <f t="shared" si="63"/>
        <v>0</v>
      </c>
      <c r="N222" s="28">
        <f t="shared" si="63"/>
        <v>0</v>
      </c>
      <c r="O222" s="11"/>
    </row>
    <row r="223" spans="1:15" ht="24" customHeight="1" x14ac:dyDescent="0.25">
      <c r="A223" s="20"/>
      <c r="B223" s="161"/>
      <c r="C223" s="124"/>
      <c r="D223" s="135" t="s">
        <v>23</v>
      </c>
      <c r="E223" s="23">
        <f t="shared" si="60"/>
        <v>1585</v>
      </c>
      <c r="F223" s="162">
        <f t="shared" si="64"/>
        <v>1585</v>
      </c>
      <c r="G223" s="162"/>
      <c r="H223" s="162"/>
      <c r="I223" s="162"/>
      <c r="J223" s="162"/>
      <c r="K223" s="28">
        <f t="shared" si="62"/>
        <v>0</v>
      </c>
      <c r="L223" s="28">
        <f t="shared" si="62"/>
        <v>0</v>
      </c>
      <c r="M223" s="28">
        <f t="shared" si="63"/>
        <v>0</v>
      </c>
      <c r="N223" s="28">
        <f t="shared" si="63"/>
        <v>0</v>
      </c>
      <c r="O223" s="11"/>
    </row>
    <row r="224" spans="1:15" ht="20.25" customHeight="1" x14ac:dyDescent="0.25">
      <c r="A224" s="20"/>
      <c r="B224" s="161"/>
      <c r="C224" s="124"/>
      <c r="D224" s="135" t="s">
        <v>24</v>
      </c>
      <c r="E224" s="23">
        <f t="shared" si="60"/>
        <v>0</v>
      </c>
      <c r="F224" s="162">
        <f t="shared" si="64"/>
        <v>0</v>
      </c>
      <c r="G224" s="162"/>
      <c r="H224" s="162"/>
      <c r="I224" s="162"/>
      <c r="J224" s="162"/>
      <c r="K224" s="28">
        <f t="shared" si="62"/>
        <v>0</v>
      </c>
      <c r="L224" s="28">
        <f t="shared" si="62"/>
        <v>0</v>
      </c>
      <c r="M224" s="28">
        <f t="shared" si="63"/>
        <v>0</v>
      </c>
      <c r="N224" s="28">
        <f t="shared" si="63"/>
        <v>0</v>
      </c>
      <c r="O224" s="11"/>
    </row>
    <row r="225" spans="1:34" s="140" customFormat="1" ht="20.25" hidden="1" customHeight="1" x14ac:dyDescent="0.25">
      <c r="A225" s="163" t="s">
        <v>113</v>
      </c>
      <c r="B225" s="164" t="s">
        <v>114</v>
      </c>
      <c r="C225" s="124" t="s">
        <v>38</v>
      </c>
      <c r="D225" s="132" t="s">
        <v>19</v>
      </c>
      <c r="E225" s="165">
        <f>E226+E227+E228+E229</f>
        <v>0</v>
      </c>
      <c r="F225" s="162">
        <f>SUM(F226:F229)</f>
        <v>0</v>
      </c>
      <c r="G225" s="162"/>
      <c r="H225" s="162"/>
      <c r="I225" s="162"/>
      <c r="J225" s="162"/>
      <c r="K225" s="28">
        <f>K226+K227+K228+K229</f>
        <v>0</v>
      </c>
      <c r="L225" s="28">
        <f>L226+L227+L228+L229</f>
        <v>1</v>
      </c>
      <c r="M225" s="28">
        <f>SUM(M226:M229)</f>
        <v>0</v>
      </c>
      <c r="N225" s="28">
        <f>SUM(N226:N229)</f>
        <v>0</v>
      </c>
      <c r="O225" s="166" t="s">
        <v>102</v>
      </c>
      <c r="P225" s="139"/>
      <c r="Q225" s="139"/>
      <c r="R225" s="139"/>
      <c r="S225" s="139"/>
      <c r="T225" s="139"/>
      <c r="U225" s="139"/>
      <c r="V225" s="139"/>
      <c r="W225" s="139"/>
      <c r="X225" s="139"/>
      <c r="Y225" s="139"/>
      <c r="Z225" s="139"/>
      <c r="AA225" s="139"/>
      <c r="AB225" s="139"/>
      <c r="AC225" s="139"/>
      <c r="AD225" s="139"/>
      <c r="AE225" s="139"/>
      <c r="AF225" s="139"/>
      <c r="AG225" s="139"/>
      <c r="AH225" s="139"/>
    </row>
    <row r="226" spans="1:34" s="140" customFormat="1" ht="20.25" hidden="1" customHeight="1" x14ac:dyDescent="0.25">
      <c r="A226" s="163"/>
      <c r="B226" s="164"/>
      <c r="C226" s="124"/>
      <c r="D226" s="135" t="s">
        <v>21</v>
      </c>
      <c r="E226" s="165">
        <f>F226+K226+M226+N226</f>
        <v>0</v>
      </c>
      <c r="F226" s="162">
        <v>0</v>
      </c>
      <c r="G226" s="162"/>
      <c r="H226" s="162"/>
      <c r="I226" s="162"/>
      <c r="J226" s="162"/>
      <c r="K226" s="28">
        <f t="shared" ref="K226:N228" si="65">K234</f>
        <v>0</v>
      </c>
      <c r="L226" s="28">
        <f t="shared" si="65"/>
        <v>0</v>
      </c>
      <c r="M226" s="28">
        <f t="shared" si="65"/>
        <v>0</v>
      </c>
      <c r="N226" s="28">
        <f t="shared" si="65"/>
        <v>0</v>
      </c>
      <c r="O226" s="166"/>
      <c r="P226" s="139"/>
      <c r="Q226" s="139"/>
      <c r="R226" s="139"/>
      <c r="S226" s="139"/>
      <c r="T226" s="139"/>
      <c r="U226" s="139"/>
      <c r="V226" s="139"/>
      <c r="W226" s="139"/>
      <c r="X226" s="139"/>
      <c r="Y226" s="139"/>
      <c r="Z226" s="139"/>
      <c r="AA226" s="139"/>
      <c r="AB226" s="139"/>
      <c r="AC226" s="139"/>
      <c r="AD226" s="139"/>
      <c r="AE226" s="139"/>
      <c r="AF226" s="139"/>
      <c r="AG226" s="139"/>
      <c r="AH226" s="139"/>
    </row>
    <row r="227" spans="1:34" s="140" customFormat="1" ht="20.25" hidden="1" customHeight="1" x14ac:dyDescent="0.25">
      <c r="A227" s="163"/>
      <c r="B227" s="164"/>
      <c r="C227" s="124"/>
      <c r="D227" s="135" t="s">
        <v>22</v>
      </c>
      <c r="E227" s="165">
        <f>F227+K227+M227+N227</f>
        <v>0</v>
      </c>
      <c r="F227" s="162">
        <v>0</v>
      </c>
      <c r="G227" s="162"/>
      <c r="H227" s="162"/>
      <c r="I227" s="162"/>
      <c r="J227" s="162"/>
      <c r="K227" s="28">
        <f t="shared" si="65"/>
        <v>0</v>
      </c>
      <c r="L227" s="28">
        <f t="shared" si="65"/>
        <v>0</v>
      </c>
      <c r="M227" s="28">
        <f t="shared" si="65"/>
        <v>0</v>
      </c>
      <c r="N227" s="28">
        <f t="shared" si="65"/>
        <v>0</v>
      </c>
      <c r="O227" s="166"/>
      <c r="P227" s="139"/>
      <c r="Q227" s="139"/>
      <c r="R227" s="139"/>
      <c r="S227" s="139"/>
      <c r="T227" s="139"/>
      <c r="U227" s="139"/>
      <c r="V227" s="139"/>
      <c r="W227" s="139"/>
      <c r="X227" s="139"/>
      <c r="Y227" s="139"/>
      <c r="Z227" s="139"/>
      <c r="AA227" s="139"/>
      <c r="AB227" s="139"/>
      <c r="AC227" s="139"/>
      <c r="AD227" s="139"/>
      <c r="AE227" s="139"/>
      <c r="AF227" s="139"/>
      <c r="AG227" s="139"/>
      <c r="AH227" s="139"/>
    </row>
    <row r="228" spans="1:34" s="140" customFormat="1" ht="20.25" hidden="1" customHeight="1" x14ac:dyDescent="0.25">
      <c r="A228" s="163"/>
      <c r="B228" s="164"/>
      <c r="C228" s="124"/>
      <c r="D228" s="135" t="s">
        <v>23</v>
      </c>
      <c r="E228" s="165">
        <f>F228+K228+M228+N228</f>
        <v>0</v>
      </c>
      <c r="F228" s="162">
        <v>0</v>
      </c>
      <c r="G228" s="162"/>
      <c r="H228" s="162"/>
      <c r="I228" s="162"/>
      <c r="J228" s="162"/>
      <c r="K228" s="28">
        <v>0</v>
      </c>
      <c r="L228" s="28">
        <v>1</v>
      </c>
      <c r="M228" s="28">
        <f t="shared" si="65"/>
        <v>0</v>
      </c>
      <c r="N228" s="28">
        <f t="shared" si="65"/>
        <v>0</v>
      </c>
      <c r="O228" s="166"/>
      <c r="P228" s="139"/>
      <c r="Q228" s="139"/>
      <c r="R228" s="139"/>
      <c r="S228" s="139"/>
      <c r="T228" s="139"/>
      <c r="U228" s="139"/>
      <c r="V228" s="139"/>
      <c r="W228" s="139"/>
      <c r="X228" s="139"/>
      <c r="Y228" s="139"/>
      <c r="Z228" s="139"/>
      <c r="AA228" s="139"/>
      <c r="AB228" s="139"/>
      <c r="AC228" s="139"/>
      <c r="AD228" s="139"/>
      <c r="AE228" s="139"/>
      <c r="AF228" s="139"/>
      <c r="AG228" s="139"/>
      <c r="AH228" s="139"/>
    </row>
    <row r="229" spans="1:34" s="140" customFormat="1" ht="20.25" hidden="1" customHeight="1" x14ac:dyDescent="0.25">
      <c r="A229" s="163"/>
      <c r="B229" s="164"/>
      <c r="C229" s="124"/>
      <c r="D229" s="135" t="s">
        <v>24</v>
      </c>
      <c r="E229" s="165">
        <f>F229+K229+M229+N229</f>
        <v>0</v>
      </c>
      <c r="F229" s="162">
        <v>0</v>
      </c>
      <c r="G229" s="162"/>
      <c r="H229" s="162"/>
      <c r="I229" s="162"/>
      <c r="J229" s="162"/>
      <c r="K229" s="28">
        <f t="shared" ref="K229:L229" si="66">K237</f>
        <v>0</v>
      </c>
      <c r="L229" s="28">
        <f t="shared" si="66"/>
        <v>0</v>
      </c>
      <c r="M229" s="28">
        <v>0</v>
      </c>
      <c r="N229" s="28">
        <v>0</v>
      </c>
      <c r="O229" s="166"/>
      <c r="P229" s="139"/>
      <c r="Q229" s="139"/>
      <c r="R229" s="139"/>
      <c r="S229" s="139"/>
      <c r="T229" s="139"/>
      <c r="U229" s="139"/>
      <c r="V229" s="139"/>
      <c r="W229" s="139"/>
      <c r="X229" s="139"/>
      <c r="Y229" s="139"/>
      <c r="Z229" s="139"/>
      <c r="AA229" s="139"/>
      <c r="AB229" s="139"/>
      <c r="AC229" s="139"/>
      <c r="AD229" s="139"/>
      <c r="AE229" s="139"/>
      <c r="AF229" s="139"/>
      <c r="AG229" s="139"/>
      <c r="AH229" s="139"/>
    </row>
    <row r="230" spans="1:34" ht="43.5" hidden="1" customHeight="1" x14ac:dyDescent="0.25">
      <c r="A230" s="163"/>
      <c r="B230" s="164" t="s">
        <v>115</v>
      </c>
      <c r="C230" s="124"/>
      <c r="D230" s="167"/>
      <c r="E230" s="168" t="s">
        <v>29</v>
      </c>
      <c r="F230" s="168" t="s">
        <v>30</v>
      </c>
      <c r="G230" s="168" t="s">
        <v>54</v>
      </c>
      <c r="H230" s="168"/>
      <c r="I230" s="168"/>
      <c r="J230" s="168"/>
      <c r="K230" s="169" t="s">
        <v>11</v>
      </c>
      <c r="L230" s="169" t="s">
        <v>12</v>
      </c>
      <c r="M230" s="169" t="s">
        <v>13</v>
      </c>
      <c r="N230" s="169" t="s">
        <v>14</v>
      </c>
      <c r="O230" s="166"/>
    </row>
    <row r="231" spans="1:34" ht="46.5" hidden="1" customHeight="1" x14ac:dyDescent="0.25">
      <c r="A231" s="163"/>
      <c r="B231" s="161"/>
      <c r="C231" s="124"/>
      <c r="D231" s="167"/>
      <c r="E231" s="168"/>
      <c r="F231" s="168"/>
      <c r="G231" s="39" t="s">
        <v>116</v>
      </c>
      <c r="H231" s="39" t="s">
        <v>117</v>
      </c>
      <c r="I231" s="39" t="s">
        <v>118</v>
      </c>
      <c r="J231" s="39" t="s">
        <v>119</v>
      </c>
      <c r="K231" s="169"/>
      <c r="L231" s="169"/>
      <c r="M231" s="169"/>
      <c r="N231" s="169"/>
      <c r="O231" s="166"/>
    </row>
    <row r="232" spans="1:34" ht="23.25" hidden="1" customHeight="1" x14ac:dyDescent="0.25">
      <c r="A232" s="163"/>
      <c r="B232" s="161"/>
      <c r="C232" s="124"/>
      <c r="D232" s="167"/>
      <c r="E232" s="170">
        <v>1</v>
      </c>
      <c r="F232" s="170">
        <f>J232</f>
        <v>1</v>
      </c>
      <c r="G232" s="170">
        <v>0</v>
      </c>
      <c r="H232" s="170">
        <v>0</v>
      </c>
      <c r="I232" s="170">
        <v>0</v>
      </c>
      <c r="J232" s="170">
        <v>1</v>
      </c>
      <c r="K232" s="171">
        <v>0</v>
      </c>
      <c r="L232" s="171">
        <v>1</v>
      </c>
      <c r="M232" s="171">
        <v>0</v>
      </c>
      <c r="N232" s="171">
        <v>0</v>
      </c>
      <c r="O232" s="166"/>
    </row>
    <row r="233" spans="1:34" ht="17.25" customHeight="1" x14ac:dyDescent="0.25">
      <c r="A233" s="20" t="s">
        <v>113</v>
      </c>
      <c r="B233" s="164" t="s">
        <v>120</v>
      </c>
      <c r="C233" s="124" t="s">
        <v>18</v>
      </c>
      <c r="D233" s="132" t="s">
        <v>19</v>
      </c>
      <c r="E233" s="23">
        <f t="shared" ref="E233:E237" si="67">SUM(F233:N233)</f>
        <v>1585</v>
      </c>
      <c r="F233" s="24">
        <f>SUM(F234:J237)</f>
        <v>1585</v>
      </c>
      <c r="G233" s="24"/>
      <c r="H233" s="24"/>
      <c r="I233" s="24"/>
      <c r="J233" s="24"/>
      <c r="K233" s="25">
        <f>SUM(K234:K237)</f>
        <v>0</v>
      </c>
      <c r="L233" s="25">
        <f t="shared" ref="L233:N233" si="68">SUM(L234:L237)</f>
        <v>0</v>
      </c>
      <c r="M233" s="25">
        <f t="shared" si="68"/>
        <v>0</v>
      </c>
      <c r="N233" s="25">
        <f t="shared" si="68"/>
        <v>0</v>
      </c>
      <c r="O233" s="11" t="s">
        <v>112</v>
      </c>
    </row>
    <row r="234" spans="1:34" ht="17.25" customHeight="1" x14ac:dyDescent="0.25">
      <c r="A234" s="20"/>
      <c r="B234" s="164"/>
      <c r="C234" s="124"/>
      <c r="D234" s="135" t="s">
        <v>21</v>
      </c>
      <c r="E234" s="23">
        <f t="shared" si="67"/>
        <v>0</v>
      </c>
      <c r="F234" s="172">
        <v>0</v>
      </c>
      <c r="G234" s="173"/>
      <c r="H234" s="173"/>
      <c r="I234" s="173"/>
      <c r="J234" s="174"/>
      <c r="K234" s="28">
        <f t="shared" ref="K234:N237" si="69">K242</f>
        <v>0</v>
      </c>
      <c r="L234" s="28">
        <f t="shared" si="69"/>
        <v>0</v>
      </c>
      <c r="M234" s="28">
        <f t="shared" si="69"/>
        <v>0</v>
      </c>
      <c r="N234" s="28">
        <f t="shared" si="69"/>
        <v>0</v>
      </c>
      <c r="O234" s="11"/>
    </row>
    <row r="235" spans="1:34" ht="17.25" customHeight="1" x14ac:dyDescent="0.25">
      <c r="A235" s="20"/>
      <c r="B235" s="164"/>
      <c r="C235" s="124"/>
      <c r="D235" s="135" t="s">
        <v>22</v>
      </c>
      <c r="E235" s="23">
        <f t="shared" si="67"/>
        <v>0</v>
      </c>
      <c r="F235" s="172">
        <v>0</v>
      </c>
      <c r="G235" s="173"/>
      <c r="H235" s="173"/>
      <c r="I235" s="173"/>
      <c r="J235" s="174"/>
      <c r="K235" s="28">
        <f t="shared" si="69"/>
        <v>0</v>
      </c>
      <c r="L235" s="28">
        <f t="shared" si="69"/>
        <v>0</v>
      </c>
      <c r="M235" s="28">
        <f t="shared" si="69"/>
        <v>0</v>
      </c>
      <c r="N235" s="28">
        <f t="shared" si="69"/>
        <v>0</v>
      </c>
      <c r="O235" s="11"/>
    </row>
    <row r="236" spans="1:34" ht="24.75" customHeight="1" x14ac:dyDescent="0.25">
      <c r="A236" s="20"/>
      <c r="B236" s="164"/>
      <c r="C236" s="124"/>
      <c r="D236" s="135" t="s">
        <v>23</v>
      </c>
      <c r="E236" s="23">
        <f t="shared" si="67"/>
        <v>1585</v>
      </c>
      <c r="F236" s="175">
        <f>1500+85</f>
        <v>1585</v>
      </c>
      <c r="G236" s="176"/>
      <c r="H236" s="176"/>
      <c r="I236" s="176"/>
      <c r="J236" s="177"/>
      <c r="K236" s="28">
        <f t="shared" si="69"/>
        <v>0</v>
      </c>
      <c r="L236" s="28">
        <f t="shared" si="69"/>
        <v>0</v>
      </c>
      <c r="M236" s="28">
        <f t="shared" si="69"/>
        <v>0</v>
      </c>
      <c r="N236" s="28">
        <f t="shared" si="69"/>
        <v>0</v>
      </c>
      <c r="O236" s="11"/>
    </row>
    <row r="237" spans="1:34" ht="17.25" customHeight="1" x14ac:dyDescent="0.25">
      <c r="A237" s="20"/>
      <c r="B237" s="164"/>
      <c r="C237" s="124"/>
      <c r="D237" s="135" t="s">
        <v>24</v>
      </c>
      <c r="E237" s="23">
        <f t="shared" si="67"/>
        <v>0</v>
      </c>
      <c r="F237" s="172">
        <v>0</v>
      </c>
      <c r="G237" s="173"/>
      <c r="H237" s="173"/>
      <c r="I237" s="173"/>
      <c r="J237" s="174"/>
      <c r="K237" s="28">
        <f t="shared" si="69"/>
        <v>0</v>
      </c>
      <c r="L237" s="28">
        <f t="shared" si="69"/>
        <v>0</v>
      </c>
      <c r="M237" s="28">
        <v>0</v>
      </c>
      <c r="N237" s="28">
        <v>0</v>
      </c>
      <c r="O237" s="11"/>
    </row>
    <row r="238" spans="1:34" ht="33.950000000000003" customHeight="1" x14ac:dyDescent="0.25">
      <c r="A238" s="20"/>
      <c r="B238" s="178" t="s">
        <v>121</v>
      </c>
      <c r="C238" s="12" t="s">
        <v>28</v>
      </c>
      <c r="D238" s="35" t="s">
        <v>28</v>
      </c>
      <c r="E238" s="168" t="s">
        <v>29</v>
      </c>
      <c r="F238" s="36" t="s">
        <v>30</v>
      </c>
      <c r="G238" s="36" t="s">
        <v>54</v>
      </c>
      <c r="H238" s="36"/>
      <c r="I238" s="36"/>
      <c r="J238" s="36"/>
      <c r="K238" s="36" t="s">
        <v>11</v>
      </c>
      <c r="L238" s="36" t="s">
        <v>12</v>
      </c>
      <c r="M238" s="36" t="s">
        <v>13</v>
      </c>
      <c r="N238" s="36" t="s">
        <v>14</v>
      </c>
      <c r="O238" s="11"/>
    </row>
    <row r="239" spans="1:34" ht="31.5" x14ac:dyDescent="0.25">
      <c r="A239" s="20"/>
      <c r="B239" s="178"/>
      <c r="C239" s="12"/>
      <c r="D239" s="35"/>
      <c r="E239" s="168"/>
      <c r="F239" s="36"/>
      <c r="G239" s="39" t="s">
        <v>32</v>
      </c>
      <c r="H239" s="39" t="s">
        <v>33</v>
      </c>
      <c r="I239" s="39" t="s">
        <v>34</v>
      </c>
      <c r="J239" s="39" t="s">
        <v>35</v>
      </c>
      <c r="K239" s="36"/>
      <c r="L239" s="36"/>
      <c r="M239" s="36"/>
      <c r="N239" s="36"/>
      <c r="O239" s="11"/>
    </row>
    <row r="240" spans="1:34" ht="36.200000000000003" customHeight="1" x14ac:dyDescent="0.25">
      <c r="A240" s="20"/>
      <c r="B240" s="178"/>
      <c r="C240" s="12"/>
      <c r="D240" s="35"/>
      <c r="E240" s="179">
        <v>1</v>
      </c>
      <c r="F240" s="179">
        <v>1</v>
      </c>
      <c r="G240" s="179">
        <v>0</v>
      </c>
      <c r="H240" s="179">
        <v>0</v>
      </c>
      <c r="I240" s="179">
        <v>0</v>
      </c>
      <c r="J240" s="179">
        <v>1</v>
      </c>
      <c r="K240" s="171">
        <v>0</v>
      </c>
      <c r="L240" s="171">
        <v>0</v>
      </c>
      <c r="M240" s="171">
        <v>0</v>
      </c>
      <c r="N240" s="171">
        <v>0</v>
      </c>
      <c r="O240" s="11"/>
    </row>
    <row r="241" spans="1:34" ht="17.25" hidden="1" customHeight="1" x14ac:dyDescent="0.25">
      <c r="A241" s="20"/>
      <c r="B241" s="77" t="s">
        <v>122</v>
      </c>
      <c r="C241" s="78" t="s">
        <v>57</v>
      </c>
      <c r="D241" s="79" t="s">
        <v>19</v>
      </c>
      <c r="E241" s="46">
        <f>E242+E243+E244+E245</f>
        <v>0</v>
      </c>
      <c r="F241" s="47">
        <f>SUM(F242:F245)</f>
        <v>0</v>
      </c>
      <c r="G241" s="47"/>
      <c r="H241" s="47"/>
      <c r="I241" s="47"/>
      <c r="J241" s="47"/>
      <c r="K241" s="47">
        <f>K242+K243+K244+K245</f>
        <v>0</v>
      </c>
      <c r="L241" s="47">
        <f>L242+L243+L244+L245</f>
        <v>0</v>
      </c>
      <c r="M241" s="47">
        <f>SUM(M242:M245)</f>
        <v>0</v>
      </c>
      <c r="N241" s="47">
        <f>SUM(N242:N245)</f>
        <v>0</v>
      </c>
      <c r="O241" s="11"/>
    </row>
    <row r="242" spans="1:34" ht="17.25" hidden="1" customHeight="1" x14ac:dyDescent="0.25">
      <c r="A242" s="20"/>
      <c r="B242" s="77"/>
      <c r="C242" s="78"/>
      <c r="D242" s="45" t="s">
        <v>21</v>
      </c>
      <c r="E242" s="46">
        <f>F242+K242+M242+N242</f>
        <v>0</v>
      </c>
      <c r="F242" s="47">
        <v>0</v>
      </c>
      <c r="G242" s="47"/>
      <c r="H242" s="47"/>
      <c r="I242" s="47"/>
      <c r="J242" s="47"/>
      <c r="K242" s="47">
        <v>0</v>
      </c>
      <c r="L242" s="47">
        <v>0</v>
      </c>
      <c r="M242" s="47">
        <v>0</v>
      </c>
      <c r="N242" s="47">
        <v>0</v>
      </c>
      <c r="O242" s="11"/>
    </row>
    <row r="243" spans="1:34" ht="17.25" hidden="1" customHeight="1" x14ac:dyDescent="0.25">
      <c r="A243" s="20"/>
      <c r="B243" s="77"/>
      <c r="C243" s="78"/>
      <c r="D243" s="45" t="s">
        <v>22</v>
      </c>
      <c r="E243" s="46">
        <f>F243+K243+M243+N243</f>
        <v>0</v>
      </c>
      <c r="F243" s="47">
        <v>0</v>
      </c>
      <c r="G243" s="47"/>
      <c r="H243" s="47"/>
      <c r="I243" s="47"/>
      <c r="J243" s="47"/>
      <c r="K243" s="47">
        <v>0</v>
      </c>
      <c r="L243" s="47">
        <v>0</v>
      </c>
      <c r="M243" s="47">
        <v>0</v>
      </c>
      <c r="N243" s="47">
        <v>0</v>
      </c>
      <c r="O243" s="11"/>
    </row>
    <row r="244" spans="1:34" ht="17.25" hidden="1" customHeight="1" x14ac:dyDescent="0.25">
      <c r="A244" s="20"/>
      <c r="B244" s="77"/>
      <c r="C244" s="78"/>
      <c r="D244" s="45" t="s">
        <v>23</v>
      </c>
      <c r="E244" s="46">
        <f>F244+K244+M244+N244</f>
        <v>0</v>
      </c>
      <c r="F244" s="47">
        <v>0</v>
      </c>
      <c r="G244" s="47"/>
      <c r="H244" s="47"/>
      <c r="I244" s="47"/>
      <c r="J244" s="47"/>
      <c r="K244" s="47">
        <v>0</v>
      </c>
      <c r="L244" s="47">
        <v>0</v>
      </c>
      <c r="M244" s="47">
        <v>0</v>
      </c>
      <c r="N244" s="47">
        <v>0</v>
      </c>
      <c r="O244" s="11"/>
    </row>
    <row r="245" spans="1:34" ht="17.25" hidden="1" customHeight="1" x14ac:dyDescent="0.25">
      <c r="A245" s="20"/>
      <c r="B245" s="77"/>
      <c r="C245" s="78"/>
      <c r="D245" s="45" t="s">
        <v>24</v>
      </c>
      <c r="E245" s="46">
        <f>F245+K245+M245+N245</f>
        <v>0</v>
      </c>
      <c r="F245" s="47">
        <v>0</v>
      </c>
      <c r="G245" s="47"/>
      <c r="H245" s="47"/>
      <c r="I245" s="47"/>
      <c r="J245" s="47"/>
      <c r="K245" s="47">
        <v>0</v>
      </c>
      <c r="L245" s="47">
        <v>0</v>
      </c>
      <c r="M245" s="47">
        <v>0</v>
      </c>
      <c r="N245" s="47">
        <v>0</v>
      </c>
      <c r="O245" s="11"/>
    </row>
    <row r="246" spans="1:34" s="140" customFormat="1" ht="17.25" hidden="1" customHeight="1" x14ac:dyDescent="0.25">
      <c r="A246" s="86" t="s">
        <v>123</v>
      </c>
      <c r="B246" s="43" t="s">
        <v>124</v>
      </c>
      <c r="C246" s="180" t="s">
        <v>38</v>
      </c>
      <c r="D246" s="79" t="s">
        <v>19</v>
      </c>
      <c r="E246" s="46">
        <f>E247+E248+E249+E250</f>
        <v>0</v>
      </c>
      <c r="F246" s="47">
        <f>F247+F248+F249+F250</f>
        <v>0</v>
      </c>
      <c r="G246" s="47"/>
      <c r="H246" s="47"/>
      <c r="I246" s="47"/>
      <c r="J246" s="47"/>
      <c r="K246" s="47">
        <f>K247+K248+K249+K250</f>
        <v>0</v>
      </c>
      <c r="L246" s="47">
        <f>L247+L248+L249+L250</f>
        <v>0</v>
      </c>
      <c r="M246" s="47">
        <f>M247+M248+M249+M250</f>
        <v>0</v>
      </c>
      <c r="N246" s="47">
        <f>N247+N248+N249+N250</f>
        <v>0</v>
      </c>
      <c r="O246" s="181" t="s">
        <v>102</v>
      </c>
      <c r="P246" s="139"/>
      <c r="Q246" s="139"/>
      <c r="R246" s="139"/>
      <c r="S246" s="139"/>
      <c r="T246" s="139"/>
      <c r="U246" s="139"/>
      <c r="V246" s="139"/>
      <c r="W246" s="139"/>
      <c r="X246" s="139"/>
      <c r="Y246" s="139"/>
      <c r="Z246" s="139"/>
      <c r="AA246" s="139"/>
      <c r="AB246" s="139"/>
      <c r="AC246" s="139"/>
      <c r="AD246" s="139"/>
      <c r="AE246" s="139"/>
      <c r="AF246" s="139"/>
      <c r="AG246" s="139"/>
      <c r="AH246" s="139"/>
    </row>
    <row r="247" spans="1:34" s="140" customFormat="1" ht="17.25" hidden="1" customHeight="1" x14ac:dyDescent="0.25">
      <c r="A247" s="86"/>
      <c r="B247" s="43"/>
      <c r="C247" s="180"/>
      <c r="D247" s="45" t="s">
        <v>21</v>
      </c>
      <c r="E247" s="46">
        <f>F247+K247+M247+N247</f>
        <v>0</v>
      </c>
      <c r="F247" s="47">
        <v>0</v>
      </c>
      <c r="G247" s="47"/>
      <c r="H247" s="47"/>
      <c r="I247" s="47"/>
      <c r="J247" s="47"/>
      <c r="K247" s="47">
        <v>0</v>
      </c>
      <c r="L247" s="47">
        <v>0</v>
      </c>
      <c r="M247" s="47">
        <v>0</v>
      </c>
      <c r="N247" s="47">
        <v>0</v>
      </c>
      <c r="O247" s="181"/>
      <c r="P247" s="139"/>
      <c r="Q247" s="139"/>
      <c r="R247" s="139"/>
      <c r="S247" s="139"/>
      <c r="T247" s="139"/>
      <c r="U247" s="139"/>
      <c r="V247" s="139"/>
      <c r="W247" s="139"/>
      <c r="X247" s="139"/>
      <c r="Y247" s="139"/>
      <c r="Z247" s="139"/>
      <c r="AA247" s="139"/>
      <c r="AB247" s="139"/>
      <c r="AC247" s="139"/>
      <c r="AD247" s="139"/>
      <c r="AE247" s="139"/>
      <c r="AF247" s="139"/>
      <c r="AG247" s="139"/>
      <c r="AH247" s="139"/>
    </row>
    <row r="248" spans="1:34" s="140" customFormat="1" ht="17.25" hidden="1" customHeight="1" x14ac:dyDescent="0.25">
      <c r="A248" s="86"/>
      <c r="B248" s="43"/>
      <c r="C248" s="180"/>
      <c r="D248" s="45" t="s">
        <v>22</v>
      </c>
      <c r="E248" s="46">
        <f>F248+K248+M248+N248</f>
        <v>0</v>
      </c>
      <c r="F248" s="47">
        <v>0</v>
      </c>
      <c r="G248" s="47"/>
      <c r="H248" s="47"/>
      <c r="I248" s="47"/>
      <c r="J248" s="47"/>
      <c r="K248" s="47">
        <v>0</v>
      </c>
      <c r="L248" s="47">
        <v>0</v>
      </c>
      <c r="M248" s="47">
        <v>0</v>
      </c>
      <c r="N248" s="47">
        <v>0</v>
      </c>
      <c r="O248" s="181"/>
      <c r="P248" s="139"/>
      <c r="Q248" s="139"/>
      <c r="R248" s="139"/>
      <c r="S248" s="139"/>
      <c r="T248" s="139"/>
      <c r="U248" s="139"/>
      <c r="V248" s="139"/>
      <c r="W248" s="139"/>
      <c r="X248" s="139"/>
      <c r="Y248" s="139"/>
      <c r="Z248" s="139"/>
      <c r="AA248" s="139"/>
      <c r="AB248" s="139"/>
      <c r="AC248" s="139"/>
      <c r="AD248" s="139"/>
      <c r="AE248" s="139"/>
      <c r="AF248" s="139"/>
      <c r="AG248" s="139"/>
      <c r="AH248" s="139"/>
    </row>
    <row r="249" spans="1:34" s="140" customFormat="1" ht="17.25" hidden="1" customHeight="1" x14ac:dyDescent="0.25">
      <c r="A249" s="86"/>
      <c r="B249" s="43"/>
      <c r="C249" s="180"/>
      <c r="D249" s="45" t="s">
        <v>23</v>
      </c>
      <c r="E249" s="46">
        <f>F249+K249+M249+N249</f>
        <v>0</v>
      </c>
      <c r="F249" s="47">
        <v>0</v>
      </c>
      <c r="G249" s="47"/>
      <c r="H249" s="47"/>
      <c r="I249" s="47"/>
      <c r="J249" s="47"/>
      <c r="K249" s="47">
        <v>0</v>
      </c>
      <c r="L249" s="47">
        <v>0</v>
      </c>
      <c r="M249" s="47">
        <v>0</v>
      </c>
      <c r="N249" s="47">
        <v>0</v>
      </c>
      <c r="O249" s="181"/>
      <c r="P249" s="139"/>
      <c r="Q249" s="139"/>
      <c r="R249" s="139"/>
      <c r="S249" s="139"/>
      <c r="T249" s="139"/>
      <c r="U249" s="139"/>
      <c r="V249" s="139"/>
      <c r="W249" s="139"/>
      <c r="X249" s="139"/>
      <c r="Y249" s="139"/>
      <c r="Z249" s="139"/>
      <c r="AA249" s="139"/>
      <c r="AB249" s="139"/>
      <c r="AC249" s="139"/>
      <c r="AD249" s="139"/>
      <c r="AE249" s="139"/>
      <c r="AF249" s="139"/>
      <c r="AG249" s="139"/>
      <c r="AH249" s="139"/>
    </row>
    <row r="250" spans="1:34" s="140" customFormat="1" ht="17.25" hidden="1" customHeight="1" x14ac:dyDescent="0.25">
      <c r="A250" s="86"/>
      <c r="B250" s="43"/>
      <c r="C250" s="180"/>
      <c r="D250" s="45" t="s">
        <v>24</v>
      </c>
      <c r="E250" s="46">
        <f>F250+K250+M250+N250</f>
        <v>0</v>
      </c>
      <c r="F250" s="47">
        <v>0</v>
      </c>
      <c r="G250" s="47"/>
      <c r="H250" s="47"/>
      <c r="I250" s="47"/>
      <c r="J250" s="47"/>
      <c r="K250" s="47">
        <v>0</v>
      </c>
      <c r="L250" s="47">
        <v>0</v>
      </c>
      <c r="M250" s="47">
        <v>0</v>
      </c>
      <c r="N250" s="47">
        <v>0</v>
      </c>
      <c r="O250" s="181"/>
      <c r="P250" s="139"/>
      <c r="Q250" s="139"/>
      <c r="R250" s="139"/>
      <c r="S250" s="139"/>
      <c r="T250" s="139"/>
      <c r="U250" s="139"/>
      <c r="V250" s="139"/>
      <c r="W250" s="139"/>
      <c r="X250" s="139"/>
      <c r="Y250" s="139"/>
      <c r="Z250" s="139"/>
      <c r="AA250" s="139"/>
      <c r="AB250" s="139"/>
      <c r="AC250" s="139"/>
      <c r="AD250" s="139"/>
      <c r="AE250" s="139"/>
      <c r="AF250" s="139"/>
      <c r="AG250" s="139"/>
      <c r="AH250" s="139"/>
    </row>
    <row r="251" spans="1:34" s="140" customFormat="1" ht="31.7" hidden="1" customHeight="1" x14ac:dyDescent="0.25">
      <c r="A251" s="86"/>
      <c r="B251" s="43" t="s">
        <v>125</v>
      </c>
      <c r="C251" s="78"/>
      <c r="D251" s="182"/>
      <c r="E251" s="183" t="s">
        <v>29</v>
      </c>
      <c r="F251" s="184" t="s">
        <v>41</v>
      </c>
      <c r="G251" s="185"/>
      <c r="H251" s="185"/>
      <c r="I251" s="185"/>
      <c r="J251" s="185"/>
      <c r="K251" s="184" t="s">
        <v>11</v>
      </c>
      <c r="L251" s="184" t="s">
        <v>12</v>
      </c>
      <c r="M251" s="184" t="s">
        <v>13</v>
      </c>
      <c r="N251" s="184" t="s">
        <v>14</v>
      </c>
      <c r="O251" s="181"/>
      <c r="P251" s="139"/>
      <c r="Q251" s="139"/>
      <c r="R251" s="139"/>
      <c r="S251" s="139"/>
      <c r="T251" s="139"/>
      <c r="U251" s="139"/>
      <c r="V251" s="139"/>
      <c r="W251" s="139"/>
      <c r="X251" s="139"/>
      <c r="Y251" s="139"/>
      <c r="Z251" s="139"/>
      <c r="AA251" s="139"/>
      <c r="AB251" s="139"/>
      <c r="AC251" s="139"/>
      <c r="AD251" s="139"/>
      <c r="AE251" s="139"/>
      <c r="AF251" s="139"/>
      <c r="AG251" s="139"/>
      <c r="AH251" s="139"/>
    </row>
    <row r="252" spans="1:34" s="140" customFormat="1" ht="48.75" hidden="1" customHeight="1" x14ac:dyDescent="0.25">
      <c r="A252" s="86"/>
      <c r="B252" s="43"/>
      <c r="C252" s="78"/>
      <c r="D252" s="182"/>
      <c r="E252" s="183"/>
      <c r="F252" s="184"/>
      <c r="G252" s="185"/>
      <c r="H252" s="185"/>
      <c r="I252" s="185"/>
      <c r="J252" s="185"/>
      <c r="K252" s="184"/>
      <c r="L252" s="184"/>
      <c r="M252" s="184"/>
      <c r="N252" s="184"/>
      <c r="O252" s="181"/>
      <c r="P252" s="139"/>
      <c r="Q252" s="139"/>
      <c r="R252" s="139"/>
      <c r="S252" s="139"/>
      <c r="T252" s="139"/>
      <c r="U252" s="139"/>
      <c r="V252" s="139"/>
      <c r="W252" s="139"/>
      <c r="X252" s="139"/>
      <c r="Y252" s="139"/>
      <c r="Z252" s="139"/>
      <c r="AA252" s="139"/>
      <c r="AB252" s="139"/>
      <c r="AC252" s="139"/>
      <c r="AD252" s="139"/>
      <c r="AE252" s="139"/>
      <c r="AF252" s="139"/>
      <c r="AG252" s="139"/>
      <c r="AH252" s="139"/>
    </row>
    <row r="253" spans="1:34" s="140" customFormat="1" ht="31.7" hidden="1" customHeight="1" x14ac:dyDescent="0.25">
      <c r="A253" s="86"/>
      <c r="B253" s="43"/>
      <c r="C253" s="78"/>
      <c r="D253" s="182"/>
      <c r="E253" s="186">
        <v>0</v>
      </c>
      <c r="F253" s="187">
        <v>0</v>
      </c>
      <c r="G253" s="187"/>
      <c r="H253" s="187"/>
      <c r="I253" s="187"/>
      <c r="J253" s="187"/>
      <c r="K253" s="187">
        <v>0</v>
      </c>
      <c r="L253" s="187">
        <v>1</v>
      </c>
      <c r="M253" s="187">
        <v>0</v>
      </c>
      <c r="N253" s="187">
        <v>0</v>
      </c>
      <c r="O253" s="181"/>
      <c r="P253" s="139"/>
      <c r="Q253" s="139"/>
      <c r="R253" s="139"/>
      <c r="S253" s="139"/>
      <c r="T253" s="139"/>
      <c r="U253" s="139"/>
      <c r="V253" s="139"/>
      <c r="W253" s="139"/>
      <c r="X253" s="139"/>
      <c r="Y253" s="139"/>
      <c r="Z253" s="139"/>
      <c r="AA253" s="139"/>
      <c r="AB253" s="139"/>
      <c r="AC253" s="139"/>
      <c r="AD253" s="139"/>
      <c r="AE253" s="139"/>
      <c r="AF253" s="139"/>
      <c r="AG253" s="139"/>
      <c r="AH253" s="139"/>
    </row>
    <row r="254" spans="1:34" ht="17.25" customHeight="1" x14ac:dyDescent="0.25">
      <c r="A254" s="20" t="s">
        <v>126</v>
      </c>
      <c r="B254" s="161" t="s">
        <v>127</v>
      </c>
      <c r="C254" s="12" t="s">
        <v>18</v>
      </c>
      <c r="D254" s="22" t="s">
        <v>19</v>
      </c>
      <c r="E254" s="23">
        <f t="shared" ref="E254:E263" si="70">SUM(F254:N254)</f>
        <v>112525.87722999998</v>
      </c>
      <c r="F254" s="24">
        <f>SUM(F255:J258)</f>
        <v>21719.787909999999</v>
      </c>
      <c r="G254" s="24"/>
      <c r="H254" s="24"/>
      <c r="I254" s="24"/>
      <c r="J254" s="24"/>
      <c r="K254" s="25">
        <f>SUM(K255:K258)</f>
        <v>20329.721490000004</v>
      </c>
      <c r="L254" s="25">
        <f t="shared" ref="L254:N254" si="71">SUM(L255:L258)</f>
        <v>23492.122609999999</v>
      </c>
      <c r="M254" s="25">
        <f t="shared" si="71"/>
        <v>23492.122609999999</v>
      </c>
      <c r="N254" s="25">
        <f t="shared" si="71"/>
        <v>23492.122609999999</v>
      </c>
      <c r="O254" s="151" t="s">
        <v>128</v>
      </c>
    </row>
    <row r="255" spans="1:34" ht="21.75" customHeight="1" x14ac:dyDescent="0.25">
      <c r="A255" s="20"/>
      <c r="B255" s="161"/>
      <c r="C255" s="12"/>
      <c r="D255" s="26" t="s">
        <v>21</v>
      </c>
      <c r="E255" s="23">
        <f t="shared" si="70"/>
        <v>0</v>
      </c>
      <c r="F255" s="24">
        <f>F260</f>
        <v>0</v>
      </c>
      <c r="G255" s="24"/>
      <c r="H255" s="24"/>
      <c r="I255" s="24"/>
      <c r="J255" s="24"/>
      <c r="K255" s="25">
        <f>K260</f>
        <v>0</v>
      </c>
      <c r="L255" s="25">
        <f>L260</f>
        <v>0</v>
      </c>
      <c r="M255" s="25">
        <f>M260</f>
        <v>0</v>
      </c>
      <c r="N255" s="25">
        <f>N260</f>
        <v>0</v>
      </c>
      <c r="O255" s="152"/>
    </row>
    <row r="256" spans="1:34" ht="17.25" customHeight="1" x14ac:dyDescent="0.25">
      <c r="A256" s="20"/>
      <c r="B256" s="161"/>
      <c r="C256" s="12"/>
      <c r="D256" s="26" t="s">
        <v>22</v>
      </c>
      <c r="E256" s="23">
        <f t="shared" si="70"/>
        <v>0</v>
      </c>
      <c r="F256" s="24">
        <f t="shared" ref="F256:F258" si="72">F261</f>
        <v>0</v>
      </c>
      <c r="G256" s="24"/>
      <c r="H256" s="24"/>
      <c r="I256" s="24"/>
      <c r="J256" s="24"/>
      <c r="K256" s="25">
        <f t="shared" ref="K256:N258" si="73">K261</f>
        <v>0</v>
      </c>
      <c r="L256" s="25">
        <f t="shared" si="73"/>
        <v>0</v>
      </c>
      <c r="M256" s="25">
        <f t="shared" si="73"/>
        <v>0</v>
      </c>
      <c r="N256" s="25">
        <f t="shared" si="73"/>
        <v>0</v>
      </c>
      <c r="O256" s="152"/>
    </row>
    <row r="257" spans="1:34" ht="25.5" customHeight="1" x14ac:dyDescent="0.25">
      <c r="A257" s="20"/>
      <c r="B257" s="161"/>
      <c r="C257" s="12"/>
      <c r="D257" s="26" t="s">
        <v>23</v>
      </c>
      <c r="E257" s="23">
        <f t="shared" si="70"/>
        <v>112525.87722999998</v>
      </c>
      <c r="F257" s="24">
        <f t="shared" si="72"/>
        <v>21719.787909999999</v>
      </c>
      <c r="G257" s="24"/>
      <c r="H257" s="24"/>
      <c r="I257" s="24"/>
      <c r="J257" s="24"/>
      <c r="K257" s="25">
        <f t="shared" si="73"/>
        <v>20329.721490000004</v>
      </c>
      <c r="L257" s="25">
        <f t="shared" si="73"/>
        <v>23492.122609999999</v>
      </c>
      <c r="M257" s="25">
        <f t="shared" si="73"/>
        <v>23492.122609999999</v>
      </c>
      <c r="N257" s="25">
        <f t="shared" si="73"/>
        <v>23492.122609999999</v>
      </c>
      <c r="O257" s="152"/>
    </row>
    <row r="258" spans="1:34" ht="17.25" customHeight="1" x14ac:dyDescent="0.25">
      <c r="A258" s="20"/>
      <c r="B258" s="161"/>
      <c r="C258" s="12"/>
      <c r="D258" s="26" t="s">
        <v>24</v>
      </c>
      <c r="E258" s="23">
        <f t="shared" si="70"/>
        <v>0</v>
      </c>
      <c r="F258" s="24">
        <f t="shared" si="72"/>
        <v>0</v>
      </c>
      <c r="G258" s="24"/>
      <c r="H258" s="24"/>
      <c r="I258" s="24"/>
      <c r="J258" s="24"/>
      <c r="K258" s="25">
        <f t="shared" si="73"/>
        <v>0</v>
      </c>
      <c r="L258" s="25">
        <f t="shared" si="73"/>
        <v>0</v>
      </c>
      <c r="M258" s="25">
        <f t="shared" si="73"/>
        <v>0</v>
      </c>
      <c r="N258" s="25">
        <f t="shared" si="73"/>
        <v>0</v>
      </c>
      <c r="O258" s="153"/>
    </row>
    <row r="259" spans="1:34" ht="17.25" customHeight="1" x14ac:dyDescent="0.25">
      <c r="A259" s="20" t="s">
        <v>129</v>
      </c>
      <c r="B259" s="30" t="s">
        <v>130</v>
      </c>
      <c r="C259" s="12" t="s">
        <v>18</v>
      </c>
      <c r="D259" s="22" t="s">
        <v>19</v>
      </c>
      <c r="E259" s="23">
        <f t="shared" si="70"/>
        <v>112525.87722999998</v>
      </c>
      <c r="F259" s="24">
        <f>SUM(F260:J263)</f>
        <v>21719.787909999999</v>
      </c>
      <c r="G259" s="24"/>
      <c r="H259" s="24"/>
      <c r="I259" s="24"/>
      <c r="J259" s="24"/>
      <c r="K259" s="25">
        <f>SUM(K260:K263)</f>
        <v>20329.721490000004</v>
      </c>
      <c r="L259" s="25">
        <f t="shared" ref="L259:N259" si="74">SUM(L260:L263)</f>
        <v>23492.122609999999</v>
      </c>
      <c r="M259" s="25">
        <f t="shared" si="74"/>
        <v>23492.122609999999</v>
      </c>
      <c r="N259" s="25">
        <f t="shared" si="74"/>
        <v>23492.122609999999</v>
      </c>
      <c r="O259" s="151" t="s">
        <v>128</v>
      </c>
    </row>
    <row r="260" spans="1:34" ht="21.75" customHeight="1" x14ac:dyDescent="0.25">
      <c r="A260" s="20"/>
      <c r="B260" s="30"/>
      <c r="C260" s="12"/>
      <c r="D260" s="26" t="s">
        <v>21</v>
      </c>
      <c r="E260" s="23">
        <f t="shared" si="70"/>
        <v>0</v>
      </c>
      <c r="F260" s="24">
        <v>0</v>
      </c>
      <c r="G260" s="24"/>
      <c r="H260" s="24"/>
      <c r="I260" s="24"/>
      <c r="J260" s="24"/>
      <c r="K260" s="25">
        <v>0</v>
      </c>
      <c r="L260" s="25">
        <v>0</v>
      </c>
      <c r="M260" s="25">
        <v>0</v>
      </c>
      <c r="N260" s="25">
        <v>0</v>
      </c>
      <c r="O260" s="152"/>
    </row>
    <row r="261" spans="1:34" ht="18.75" x14ac:dyDescent="0.25">
      <c r="A261" s="20"/>
      <c r="B261" s="30"/>
      <c r="C261" s="12"/>
      <c r="D261" s="26" t="s">
        <v>22</v>
      </c>
      <c r="E261" s="23">
        <f t="shared" si="70"/>
        <v>0</v>
      </c>
      <c r="F261" s="24">
        <v>0</v>
      </c>
      <c r="G261" s="24"/>
      <c r="H261" s="24"/>
      <c r="I261" s="24"/>
      <c r="J261" s="24"/>
      <c r="K261" s="25">
        <v>0</v>
      </c>
      <c r="L261" s="25">
        <v>0</v>
      </c>
      <c r="M261" s="25">
        <v>0</v>
      </c>
      <c r="N261" s="25">
        <v>0</v>
      </c>
      <c r="O261" s="152"/>
    </row>
    <row r="262" spans="1:34" ht="22.5" customHeight="1" x14ac:dyDescent="0.25">
      <c r="A262" s="20"/>
      <c r="B262" s="30"/>
      <c r="C262" s="12"/>
      <c r="D262" s="26" t="s">
        <v>23</v>
      </c>
      <c r="E262" s="23">
        <f t="shared" si="70"/>
        <v>112525.87722999998</v>
      </c>
      <c r="F262" s="100">
        <f>18719.78791+3000</f>
        <v>21719.787909999999</v>
      </c>
      <c r="G262" s="100"/>
      <c r="H262" s="100"/>
      <c r="I262" s="100"/>
      <c r="J262" s="100"/>
      <c r="K262" s="74">
        <f>22588.57943-2258.85794</f>
        <v>20329.721490000004</v>
      </c>
      <c r="L262" s="75">
        <v>23492.122609999999</v>
      </c>
      <c r="M262" s="75">
        <v>23492.122609999999</v>
      </c>
      <c r="N262" s="75">
        <v>23492.122609999999</v>
      </c>
      <c r="O262" s="152"/>
    </row>
    <row r="263" spans="1:34" ht="17.25" customHeight="1" x14ac:dyDescent="0.25">
      <c r="A263" s="20"/>
      <c r="B263" s="30"/>
      <c r="C263" s="12"/>
      <c r="D263" s="26" t="s">
        <v>24</v>
      </c>
      <c r="E263" s="23">
        <f t="shared" si="70"/>
        <v>0</v>
      </c>
      <c r="F263" s="24">
        <v>0</v>
      </c>
      <c r="G263" s="24"/>
      <c r="H263" s="24"/>
      <c r="I263" s="24"/>
      <c r="J263" s="24"/>
      <c r="K263" s="25">
        <v>0</v>
      </c>
      <c r="L263" s="25">
        <v>0</v>
      </c>
      <c r="M263" s="25">
        <v>0</v>
      </c>
      <c r="N263" s="25">
        <v>0</v>
      </c>
      <c r="O263" s="152"/>
    </row>
    <row r="264" spans="1:34" ht="33" customHeight="1" x14ac:dyDescent="0.25">
      <c r="A264" s="20"/>
      <c r="B264" s="164" t="s">
        <v>131</v>
      </c>
      <c r="C264" s="12" t="s">
        <v>28</v>
      </c>
      <c r="D264" s="35" t="s">
        <v>28</v>
      </c>
      <c r="E264" s="36" t="s">
        <v>29</v>
      </c>
      <c r="F264" s="36" t="s">
        <v>30</v>
      </c>
      <c r="G264" s="36" t="s">
        <v>54</v>
      </c>
      <c r="H264" s="36"/>
      <c r="I264" s="36"/>
      <c r="J264" s="36"/>
      <c r="K264" s="36" t="s">
        <v>11</v>
      </c>
      <c r="L264" s="36" t="s">
        <v>12</v>
      </c>
      <c r="M264" s="36" t="s">
        <v>13</v>
      </c>
      <c r="N264" s="36" t="s">
        <v>14</v>
      </c>
      <c r="O264" s="152"/>
    </row>
    <row r="265" spans="1:34" ht="45" customHeight="1" x14ac:dyDescent="0.25">
      <c r="A265" s="20"/>
      <c r="B265" s="164"/>
      <c r="C265" s="12"/>
      <c r="D265" s="35"/>
      <c r="E265" s="36"/>
      <c r="F265" s="36"/>
      <c r="G265" s="39" t="s">
        <v>32</v>
      </c>
      <c r="H265" s="39" t="s">
        <v>33</v>
      </c>
      <c r="I265" s="39" t="s">
        <v>34</v>
      </c>
      <c r="J265" s="39" t="s">
        <v>35</v>
      </c>
      <c r="K265" s="36"/>
      <c r="L265" s="36"/>
      <c r="M265" s="36"/>
      <c r="N265" s="36"/>
      <c r="O265" s="152"/>
    </row>
    <row r="266" spans="1:34" ht="36.75" customHeight="1" x14ac:dyDescent="0.25">
      <c r="A266" s="20"/>
      <c r="B266" s="164"/>
      <c r="C266" s="12"/>
      <c r="D266" s="35"/>
      <c r="E266" s="40">
        <v>100</v>
      </c>
      <c r="F266" s="40">
        <v>100</v>
      </c>
      <c r="G266" s="40">
        <v>22</v>
      </c>
      <c r="H266" s="40">
        <v>45</v>
      </c>
      <c r="I266" s="40">
        <v>67</v>
      </c>
      <c r="J266" s="40">
        <v>100</v>
      </c>
      <c r="K266" s="41">
        <v>100</v>
      </c>
      <c r="L266" s="41">
        <v>100</v>
      </c>
      <c r="M266" s="41">
        <v>100</v>
      </c>
      <c r="N266" s="41">
        <v>100</v>
      </c>
      <c r="O266" s="153"/>
    </row>
    <row r="267" spans="1:34" s="140" customFormat="1" ht="28.5" hidden="1" customHeight="1" x14ac:dyDescent="0.25">
      <c r="A267" s="86" t="s">
        <v>132</v>
      </c>
      <c r="B267" s="77" t="s">
        <v>56</v>
      </c>
      <c r="C267" s="78" t="s">
        <v>57</v>
      </c>
      <c r="D267" s="79" t="s">
        <v>19</v>
      </c>
      <c r="E267" s="46">
        <f>E268+E269+E270+E271</f>
        <v>0</v>
      </c>
      <c r="F267" s="80">
        <f>F268+F269+F270+F271</f>
        <v>0</v>
      </c>
      <c r="G267" s="80"/>
      <c r="H267" s="80"/>
      <c r="I267" s="80"/>
      <c r="J267" s="80"/>
      <c r="K267" s="47">
        <f>K268+K269+K270+K271</f>
        <v>0</v>
      </c>
      <c r="L267" s="46"/>
      <c r="M267" s="47">
        <f t="shared" ref="M267:N267" si="75">M268+M269+M270+M271</f>
        <v>0</v>
      </c>
      <c r="N267" s="47">
        <f t="shared" si="75"/>
        <v>0</v>
      </c>
      <c r="O267" s="48"/>
      <c r="P267" s="139"/>
      <c r="Q267" s="139"/>
      <c r="R267" s="139"/>
      <c r="S267" s="139"/>
      <c r="T267" s="139"/>
      <c r="U267" s="139"/>
      <c r="V267" s="139"/>
      <c r="W267" s="139"/>
      <c r="X267" s="139"/>
      <c r="Y267" s="139"/>
      <c r="Z267" s="139"/>
      <c r="AA267" s="139"/>
      <c r="AB267" s="139"/>
      <c r="AC267" s="139"/>
      <c r="AD267" s="139"/>
      <c r="AE267" s="139"/>
      <c r="AF267" s="139"/>
      <c r="AG267" s="139"/>
      <c r="AH267" s="139"/>
    </row>
    <row r="268" spans="1:34" s="140" customFormat="1" ht="28.5" hidden="1" customHeight="1" x14ac:dyDescent="0.25">
      <c r="A268" s="86"/>
      <c r="B268" s="77"/>
      <c r="C268" s="78"/>
      <c r="D268" s="45" t="s">
        <v>21</v>
      </c>
      <c r="E268" s="46">
        <f>F268+K268+M268+N268</f>
        <v>0</v>
      </c>
      <c r="F268" s="80">
        <v>0</v>
      </c>
      <c r="G268" s="80"/>
      <c r="H268" s="80"/>
      <c r="I268" s="80"/>
      <c r="J268" s="80"/>
      <c r="K268" s="47">
        <v>0</v>
      </c>
      <c r="L268" s="46"/>
      <c r="M268" s="47">
        <v>0</v>
      </c>
      <c r="N268" s="47">
        <v>0</v>
      </c>
      <c r="O268" s="48"/>
      <c r="P268" s="139"/>
      <c r="Q268" s="139"/>
      <c r="R268" s="139"/>
      <c r="S268" s="139"/>
      <c r="T268" s="139"/>
      <c r="U268" s="139"/>
      <c r="V268" s="139"/>
      <c r="W268" s="139"/>
      <c r="X268" s="139"/>
      <c r="Y268" s="139"/>
      <c r="Z268" s="139"/>
      <c r="AA268" s="139"/>
      <c r="AB268" s="139"/>
      <c r="AC268" s="139"/>
      <c r="AD268" s="139"/>
      <c r="AE268" s="139"/>
      <c r="AF268" s="139"/>
      <c r="AG268" s="139"/>
      <c r="AH268" s="139"/>
    </row>
    <row r="269" spans="1:34" s="140" customFormat="1" ht="28.5" hidden="1" customHeight="1" x14ac:dyDescent="0.25">
      <c r="A269" s="86"/>
      <c r="B269" s="77"/>
      <c r="C269" s="78"/>
      <c r="D269" s="45" t="s">
        <v>22</v>
      </c>
      <c r="E269" s="46">
        <f>F269+K269+M269+N269</f>
        <v>0</v>
      </c>
      <c r="F269" s="80">
        <v>0</v>
      </c>
      <c r="G269" s="80"/>
      <c r="H269" s="80"/>
      <c r="I269" s="80"/>
      <c r="J269" s="80"/>
      <c r="K269" s="47">
        <v>0</v>
      </c>
      <c r="L269" s="46"/>
      <c r="M269" s="47">
        <v>0</v>
      </c>
      <c r="N269" s="47">
        <v>0</v>
      </c>
      <c r="O269" s="48"/>
      <c r="P269" s="139"/>
      <c r="Q269" s="139"/>
      <c r="R269" s="139"/>
      <c r="S269" s="139"/>
      <c r="T269" s="139"/>
      <c r="U269" s="139"/>
      <c r="V269" s="139"/>
      <c r="W269" s="139"/>
      <c r="X269" s="139"/>
      <c r="Y269" s="139"/>
      <c r="Z269" s="139"/>
      <c r="AA269" s="139"/>
      <c r="AB269" s="139"/>
      <c r="AC269" s="139"/>
      <c r="AD269" s="139"/>
      <c r="AE269" s="139"/>
      <c r="AF269" s="139"/>
      <c r="AG269" s="139"/>
      <c r="AH269" s="139"/>
    </row>
    <row r="270" spans="1:34" s="140" customFormat="1" ht="28.5" hidden="1" customHeight="1" x14ac:dyDescent="0.25">
      <c r="A270" s="86"/>
      <c r="B270" s="77"/>
      <c r="C270" s="78"/>
      <c r="D270" s="45" t="s">
        <v>23</v>
      </c>
      <c r="E270" s="46">
        <f>F270+K270+M270+N270</f>
        <v>0</v>
      </c>
      <c r="F270" s="80">
        <v>0</v>
      </c>
      <c r="G270" s="80"/>
      <c r="H270" s="80"/>
      <c r="I270" s="80"/>
      <c r="J270" s="80"/>
      <c r="K270" s="47">
        <v>0</v>
      </c>
      <c r="L270" s="188"/>
      <c r="M270" s="47">
        <v>0</v>
      </c>
      <c r="N270" s="47">
        <v>0</v>
      </c>
      <c r="O270" s="48"/>
      <c r="P270" s="139"/>
      <c r="Q270" s="139"/>
      <c r="R270" s="139"/>
      <c r="S270" s="139"/>
      <c r="T270" s="139"/>
      <c r="U270" s="139"/>
      <c r="V270" s="139"/>
      <c r="W270" s="139"/>
      <c r="X270" s="139"/>
      <c r="Y270" s="139"/>
      <c r="Z270" s="139"/>
      <c r="AA270" s="139"/>
      <c r="AB270" s="139"/>
      <c r="AC270" s="139"/>
      <c r="AD270" s="139"/>
      <c r="AE270" s="139"/>
      <c r="AF270" s="139"/>
      <c r="AG270" s="139"/>
      <c r="AH270" s="139"/>
    </row>
    <row r="271" spans="1:34" s="140" customFormat="1" ht="28.5" hidden="1" customHeight="1" x14ac:dyDescent="0.25">
      <c r="A271" s="86"/>
      <c r="B271" s="77"/>
      <c r="C271" s="78"/>
      <c r="D271" s="45" t="s">
        <v>24</v>
      </c>
      <c r="E271" s="46">
        <f>F271+K271+M271+N271</f>
        <v>0</v>
      </c>
      <c r="F271" s="80">
        <v>0</v>
      </c>
      <c r="G271" s="80"/>
      <c r="H271" s="80"/>
      <c r="I271" s="80"/>
      <c r="J271" s="80"/>
      <c r="K271" s="47">
        <v>0</v>
      </c>
      <c r="L271" s="46"/>
      <c r="M271" s="47">
        <v>0</v>
      </c>
      <c r="N271" s="47">
        <v>0</v>
      </c>
      <c r="O271" s="48"/>
      <c r="P271" s="139"/>
      <c r="Q271" s="139"/>
      <c r="R271" s="139"/>
      <c r="S271" s="139"/>
      <c r="T271" s="139"/>
      <c r="U271" s="139"/>
      <c r="V271" s="139"/>
      <c r="W271" s="139"/>
      <c r="X271" s="139"/>
      <c r="Y271" s="139"/>
      <c r="Z271" s="139"/>
      <c r="AA271" s="139"/>
      <c r="AB271" s="139"/>
      <c r="AC271" s="139"/>
      <c r="AD271" s="139"/>
      <c r="AE271" s="139"/>
      <c r="AF271" s="139"/>
      <c r="AG271" s="139"/>
      <c r="AH271" s="139"/>
    </row>
    <row r="272" spans="1:34" ht="18.95" hidden="1" customHeight="1" x14ac:dyDescent="0.25">
      <c r="A272" s="86" t="s">
        <v>133</v>
      </c>
      <c r="B272" s="43" t="s">
        <v>134</v>
      </c>
      <c r="C272" s="78" t="s">
        <v>57</v>
      </c>
      <c r="D272" s="79" t="s">
        <v>19</v>
      </c>
      <c r="E272" s="46">
        <f>E273+E274+E275+E276</f>
        <v>0</v>
      </c>
      <c r="F272" s="47">
        <f>F273+F274+F275+F276</f>
        <v>0</v>
      </c>
      <c r="G272" s="47"/>
      <c r="H272" s="47"/>
      <c r="I272" s="47"/>
      <c r="J272" s="47"/>
      <c r="K272" s="47">
        <f>K273+K274+K275+K276</f>
        <v>0</v>
      </c>
      <c r="L272" s="46"/>
      <c r="M272" s="47">
        <f t="shared" ref="M272:N272" si="76">M273+M274+M275+M276</f>
        <v>0</v>
      </c>
      <c r="N272" s="47">
        <f t="shared" si="76"/>
        <v>0</v>
      </c>
      <c r="O272" s="48"/>
    </row>
    <row r="273" spans="1:34" ht="16.5" hidden="1" customHeight="1" x14ac:dyDescent="0.25">
      <c r="A273" s="86"/>
      <c r="B273" s="43"/>
      <c r="C273" s="78"/>
      <c r="D273" s="45" t="s">
        <v>21</v>
      </c>
      <c r="E273" s="46">
        <f>F273+K273+M273+N273</f>
        <v>0</v>
      </c>
      <c r="F273" s="47">
        <v>0</v>
      </c>
      <c r="G273" s="47"/>
      <c r="H273" s="47"/>
      <c r="I273" s="47"/>
      <c r="J273" s="47"/>
      <c r="K273" s="47">
        <v>0</v>
      </c>
      <c r="L273" s="46"/>
      <c r="M273" s="47">
        <v>0</v>
      </c>
      <c r="N273" s="47">
        <v>0</v>
      </c>
      <c r="O273" s="48"/>
    </row>
    <row r="274" spans="1:34" ht="15.95" hidden="1" customHeight="1" x14ac:dyDescent="0.25">
      <c r="A274" s="86"/>
      <c r="B274" s="43"/>
      <c r="C274" s="78"/>
      <c r="D274" s="45" t="s">
        <v>22</v>
      </c>
      <c r="E274" s="46">
        <f>F274+K274+M274+N274</f>
        <v>0</v>
      </c>
      <c r="F274" s="47">
        <v>0</v>
      </c>
      <c r="G274" s="47"/>
      <c r="H274" s="47"/>
      <c r="I274" s="47"/>
      <c r="J274" s="47"/>
      <c r="K274" s="47">
        <v>0</v>
      </c>
      <c r="L274" s="46"/>
      <c r="M274" s="47">
        <v>0</v>
      </c>
      <c r="N274" s="47">
        <v>0</v>
      </c>
      <c r="O274" s="48"/>
    </row>
    <row r="275" spans="1:34" ht="18.95" hidden="1" customHeight="1" x14ac:dyDescent="0.25">
      <c r="A275" s="86"/>
      <c r="B275" s="43"/>
      <c r="C275" s="78"/>
      <c r="D275" s="45" t="s">
        <v>23</v>
      </c>
      <c r="E275" s="46">
        <f>F275+K275+M275+N275</f>
        <v>0</v>
      </c>
      <c r="F275" s="47">
        <v>0</v>
      </c>
      <c r="G275" s="47"/>
      <c r="H275" s="47"/>
      <c r="I275" s="47"/>
      <c r="J275" s="47"/>
      <c r="K275" s="47">
        <v>0</v>
      </c>
      <c r="L275" s="188"/>
      <c r="M275" s="47">
        <v>0</v>
      </c>
      <c r="N275" s="47">
        <v>0</v>
      </c>
      <c r="O275" s="48"/>
    </row>
    <row r="276" spans="1:34" ht="19.5" hidden="1" customHeight="1" x14ac:dyDescent="0.25">
      <c r="A276" s="86"/>
      <c r="B276" s="43"/>
      <c r="C276" s="78"/>
      <c r="D276" s="45" t="s">
        <v>24</v>
      </c>
      <c r="E276" s="46">
        <f>F276+K276+M276+N276</f>
        <v>0</v>
      </c>
      <c r="F276" s="47">
        <v>0</v>
      </c>
      <c r="G276" s="47"/>
      <c r="H276" s="47"/>
      <c r="I276" s="47"/>
      <c r="J276" s="47"/>
      <c r="K276" s="47">
        <v>0</v>
      </c>
      <c r="L276" s="46"/>
      <c r="M276" s="47">
        <v>0</v>
      </c>
      <c r="N276" s="47">
        <v>0</v>
      </c>
      <c r="O276" s="48"/>
    </row>
    <row r="277" spans="1:34" ht="20.100000000000001" hidden="1" customHeight="1" x14ac:dyDescent="0.25">
      <c r="A277" s="86" t="s">
        <v>135</v>
      </c>
      <c r="B277" s="189" t="s">
        <v>136</v>
      </c>
      <c r="C277" s="78" t="s">
        <v>38</v>
      </c>
      <c r="D277" s="79" t="s">
        <v>19</v>
      </c>
      <c r="E277" s="190">
        <f>E278+E279+E280+E281</f>
        <v>0</v>
      </c>
      <c r="F277" s="83">
        <f>F278+F279+F280+F281</f>
        <v>0</v>
      </c>
      <c r="G277" s="83"/>
      <c r="H277" s="83"/>
      <c r="I277" s="83"/>
      <c r="J277" s="83"/>
      <c r="K277" s="47">
        <f>K278+K279+K280+K281</f>
        <v>0</v>
      </c>
      <c r="L277" s="46"/>
      <c r="M277" s="47">
        <f>M278+M279+M280+M281</f>
        <v>0</v>
      </c>
      <c r="N277" s="47">
        <f>N278+N279+N280+N281</f>
        <v>0</v>
      </c>
      <c r="O277" s="191" t="s">
        <v>137</v>
      </c>
    </row>
    <row r="278" spans="1:34" ht="21.75" hidden="1" customHeight="1" x14ac:dyDescent="0.25">
      <c r="A278" s="86"/>
      <c r="B278" s="189"/>
      <c r="C278" s="78"/>
      <c r="D278" s="45" t="s">
        <v>21</v>
      </c>
      <c r="E278" s="190">
        <f>F278+K278+M278+N278</f>
        <v>0</v>
      </c>
      <c r="F278" s="83">
        <f t="shared" ref="F278:F281" si="77">F283</f>
        <v>0</v>
      </c>
      <c r="G278" s="83"/>
      <c r="H278" s="83"/>
      <c r="I278" s="83"/>
      <c r="J278" s="83"/>
      <c r="K278" s="47">
        <f t="shared" ref="K278:K281" si="78">K283</f>
        <v>0</v>
      </c>
      <c r="L278" s="46"/>
      <c r="M278" s="47">
        <f t="shared" ref="M278:N281" si="79">M283</f>
        <v>0</v>
      </c>
      <c r="N278" s="47">
        <f t="shared" si="79"/>
        <v>0</v>
      </c>
      <c r="O278" s="191"/>
    </row>
    <row r="279" spans="1:34" ht="18.75" hidden="1" x14ac:dyDescent="0.25">
      <c r="A279" s="86"/>
      <c r="B279" s="189"/>
      <c r="C279" s="78"/>
      <c r="D279" s="45" t="s">
        <v>22</v>
      </c>
      <c r="E279" s="190">
        <f>F279+K279+M279+N279</f>
        <v>0</v>
      </c>
      <c r="F279" s="83">
        <f t="shared" si="77"/>
        <v>0</v>
      </c>
      <c r="G279" s="83"/>
      <c r="H279" s="83"/>
      <c r="I279" s="83"/>
      <c r="J279" s="83"/>
      <c r="K279" s="47">
        <f t="shared" si="78"/>
        <v>0</v>
      </c>
      <c r="L279" s="46"/>
      <c r="M279" s="47">
        <f t="shared" si="79"/>
        <v>0</v>
      </c>
      <c r="N279" s="47">
        <f t="shared" si="79"/>
        <v>0</v>
      </c>
      <c r="O279" s="191"/>
    </row>
    <row r="280" spans="1:34" ht="21" hidden="1" customHeight="1" x14ac:dyDescent="0.25">
      <c r="A280" s="86"/>
      <c r="B280" s="189"/>
      <c r="C280" s="78"/>
      <c r="D280" s="45" t="s">
        <v>23</v>
      </c>
      <c r="E280" s="190">
        <f>F280+K280+M280+N280</f>
        <v>0</v>
      </c>
      <c r="F280" s="83">
        <f t="shared" si="77"/>
        <v>0</v>
      </c>
      <c r="G280" s="83"/>
      <c r="H280" s="83"/>
      <c r="I280" s="83"/>
      <c r="J280" s="83"/>
      <c r="K280" s="47">
        <f t="shared" si="78"/>
        <v>0</v>
      </c>
      <c r="L280" s="46"/>
      <c r="M280" s="47">
        <f t="shared" si="79"/>
        <v>0</v>
      </c>
      <c r="N280" s="47">
        <f t="shared" si="79"/>
        <v>0</v>
      </c>
      <c r="O280" s="191"/>
    </row>
    <row r="281" spans="1:34" ht="17.25" hidden="1" customHeight="1" x14ac:dyDescent="0.25">
      <c r="A281" s="86"/>
      <c r="B281" s="189"/>
      <c r="C281" s="78"/>
      <c r="D281" s="45" t="s">
        <v>24</v>
      </c>
      <c r="E281" s="190">
        <f>F281+K281+M281+N281</f>
        <v>0</v>
      </c>
      <c r="F281" s="83">
        <f t="shared" si="77"/>
        <v>0</v>
      </c>
      <c r="G281" s="83"/>
      <c r="H281" s="83"/>
      <c r="I281" s="83"/>
      <c r="J281" s="83"/>
      <c r="K281" s="47">
        <f t="shared" si="78"/>
        <v>0</v>
      </c>
      <c r="L281" s="46"/>
      <c r="M281" s="47">
        <f t="shared" si="79"/>
        <v>0</v>
      </c>
      <c r="N281" s="47">
        <f t="shared" si="79"/>
        <v>0</v>
      </c>
      <c r="O281" s="191"/>
    </row>
    <row r="282" spans="1:34" s="140" customFormat="1" ht="17.25" hidden="1" customHeight="1" x14ac:dyDescent="0.25">
      <c r="A282" s="20" t="s">
        <v>138</v>
      </c>
      <c r="B282" s="192" t="s">
        <v>139</v>
      </c>
      <c r="C282" s="78" t="s">
        <v>38</v>
      </c>
      <c r="D282" s="79" t="s">
        <v>19</v>
      </c>
      <c r="E282" s="190">
        <f>E283+E284+E285+E286</f>
        <v>0</v>
      </c>
      <c r="F282" s="83">
        <f>F283+F284+F285+F286</f>
        <v>0</v>
      </c>
      <c r="G282" s="83"/>
      <c r="H282" s="83"/>
      <c r="I282" s="83"/>
      <c r="J282" s="83"/>
      <c r="K282" s="47">
        <f>K283+K284+K285+K286</f>
        <v>0</v>
      </c>
      <c r="L282" s="46"/>
      <c r="M282" s="47">
        <f>M283+M284+M285+M286</f>
        <v>0</v>
      </c>
      <c r="N282" s="47">
        <f>N283+N284+N285+N286</f>
        <v>0</v>
      </c>
      <c r="O282" s="191"/>
      <c r="P282" s="139"/>
      <c r="Q282" s="139"/>
      <c r="R282" s="139"/>
      <c r="S282" s="139"/>
      <c r="T282" s="139"/>
      <c r="U282" s="139"/>
      <c r="V282" s="139"/>
      <c r="W282" s="139"/>
      <c r="X282" s="139"/>
      <c r="Y282" s="139"/>
      <c r="Z282" s="139"/>
      <c r="AA282" s="139"/>
      <c r="AB282" s="139"/>
      <c r="AC282" s="139"/>
      <c r="AD282" s="139"/>
      <c r="AE282" s="139"/>
      <c r="AF282" s="139"/>
      <c r="AG282" s="139"/>
      <c r="AH282" s="139"/>
    </row>
    <row r="283" spans="1:34" s="140" customFormat="1" ht="21" hidden="1" customHeight="1" x14ac:dyDescent="0.25">
      <c r="A283" s="20"/>
      <c r="B283" s="192"/>
      <c r="C283" s="78"/>
      <c r="D283" s="45" t="s">
        <v>21</v>
      </c>
      <c r="E283" s="190">
        <f>F283+K283+M283+N283</f>
        <v>0</v>
      </c>
      <c r="F283" s="83">
        <v>0</v>
      </c>
      <c r="G283" s="83"/>
      <c r="H283" s="83"/>
      <c r="I283" s="83"/>
      <c r="J283" s="83"/>
      <c r="K283" s="47">
        <v>0</v>
      </c>
      <c r="L283" s="46"/>
      <c r="M283" s="47">
        <v>0</v>
      </c>
      <c r="N283" s="47">
        <v>0</v>
      </c>
      <c r="O283" s="191"/>
      <c r="P283" s="139"/>
      <c r="Q283" s="139"/>
      <c r="R283" s="139"/>
      <c r="S283" s="139"/>
      <c r="T283" s="139"/>
      <c r="U283" s="139"/>
      <c r="V283" s="139"/>
      <c r="W283" s="139"/>
      <c r="X283" s="139"/>
      <c r="Y283" s="139"/>
      <c r="Z283" s="139"/>
      <c r="AA283" s="139"/>
      <c r="AB283" s="139"/>
      <c r="AC283" s="139"/>
      <c r="AD283" s="139"/>
      <c r="AE283" s="139"/>
      <c r="AF283" s="139"/>
      <c r="AG283" s="139"/>
      <c r="AH283" s="139"/>
    </row>
    <row r="284" spans="1:34" s="140" customFormat="1" ht="18.75" hidden="1" x14ac:dyDescent="0.25">
      <c r="A284" s="20"/>
      <c r="B284" s="192"/>
      <c r="C284" s="78"/>
      <c r="D284" s="45" t="s">
        <v>22</v>
      </c>
      <c r="E284" s="190">
        <f>F284+K284+M284+N284</f>
        <v>0</v>
      </c>
      <c r="F284" s="83">
        <v>0</v>
      </c>
      <c r="G284" s="83"/>
      <c r="H284" s="83"/>
      <c r="I284" s="83"/>
      <c r="J284" s="83"/>
      <c r="K284" s="47">
        <v>0</v>
      </c>
      <c r="L284" s="46"/>
      <c r="M284" s="47">
        <v>0</v>
      </c>
      <c r="N284" s="47">
        <v>0</v>
      </c>
      <c r="O284" s="191"/>
      <c r="P284" s="139"/>
      <c r="Q284" s="139"/>
      <c r="R284" s="139"/>
      <c r="S284" s="139"/>
      <c r="T284" s="139"/>
      <c r="U284" s="139"/>
      <c r="V284" s="139"/>
      <c r="W284" s="139"/>
      <c r="X284" s="139"/>
      <c r="Y284" s="139"/>
      <c r="Z284" s="139"/>
      <c r="AA284" s="139"/>
      <c r="AB284" s="139"/>
      <c r="AC284" s="139"/>
      <c r="AD284" s="139"/>
      <c r="AE284" s="139"/>
      <c r="AF284" s="139"/>
      <c r="AG284" s="139"/>
      <c r="AH284" s="139"/>
    </row>
    <row r="285" spans="1:34" s="140" customFormat="1" ht="34.5" hidden="1" customHeight="1" x14ac:dyDescent="0.25">
      <c r="A285" s="20"/>
      <c r="B285" s="192"/>
      <c r="C285" s="78"/>
      <c r="D285" s="45" t="s">
        <v>23</v>
      </c>
      <c r="E285" s="190">
        <f>F285+K285+M285+N285</f>
        <v>0</v>
      </c>
      <c r="F285" s="83">
        <v>0</v>
      </c>
      <c r="G285" s="83"/>
      <c r="H285" s="83"/>
      <c r="I285" s="83"/>
      <c r="J285" s="83"/>
      <c r="K285" s="47">
        <v>0</v>
      </c>
      <c r="L285" s="46"/>
      <c r="M285" s="47">
        <v>0</v>
      </c>
      <c r="N285" s="47">
        <v>0</v>
      </c>
      <c r="O285" s="191"/>
      <c r="P285" s="139"/>
      <c r="Q285" s="139"/>
      <c r="R285" s="139"/>
      <c r="S285" s="139"/>
      <c r="T285" s="139"/>
      <c r="U285" s="139"/>
      <c r="V285" s="139"/>
      <c r="W285" s="139"/>
      <c r="X285" s="139"/>
      <c r="Y285" s="139"/>
      <c r="Z285" s="139"/>
      <c r="AA285" s="139"/>
      <c r="AB285" s="139"/>
      <c r="AC285" s="139"/>
      <c r="AD285" s="139"/>
      <c r="AE285" s="139"/>
      <c r="AF285" s="139"/>
      <c r="AG285" s="139"/>
      <c r="AH285" s="139"/>
    </row>
    <row r="286" spans="1:34" s="140" customFormat="1" ht="24" hidden="1" customHeight="1" x14ac:dyDescent="0.25">
      <c r="A286" s="20"/>
      <c r="B286" s="192"/>
      <c r="C286" s="78"/>
      <c r="D286" s="45" t="s">
        <v>24</v>
      </c>
      <c r="E286" s="190">
        <f>F286+K286+M286+N286</f>
        <v>0</v>
      </c>
      <c r="F286" s="83">
        <v>0</v>
      </c>
      <c r="G286" s="83"/>
      <c r="H286" s="83"/>
      <c r="I286" s="83"/>
      <c r="J286" s="83"/>
      <c r="K286" s="47">
        <v>0</v>
      </c>
      <c r="L286" s="46"/>
      <c r="M286" s="47">
        <v>0</v>
      </c>
      <c r="N286" s="47">
        <v>0</v>
      </c>
      <c r="O286" s="191"/>
      <c r="P286" s="139"/>
      <c r="Q286" s="139"/>
      <c r="R286" s="139"/>
      <c r="S286" s="139"/>
      <c r="T286" s="139"/>
      <c r="U286" s="139"/>
      <c r="V286" s="139"/>
      <c r="W286" s="139"/>
      <c r="X286" s="139"/>
      <c r="Y286" s="139"/>
      <c r="Z286" s="139"/>
      <c r="AA286" s="139"/>
      <c r="AB286" s="139"/>
      <c r="AC286" s="139"/>
      <c r="AD286" s="139"/>
      <c r="AE286" s="139"/>
      <c r="AF286" s="139"/>
      <c r="AG286" s="139"/>
      <c r="AH286" s="139"/>
    </row>
    <row r="287" spans="1:34" ht="35.25" hidden="1" customHeight="1" x14ac:dyDescent="0.25">
      <c r="A287" s="20"/>
      <c r="B287" s="43" t="s">
        <v>140</v>
      </c>
      <c r="C287" s="78"/>
      <c r="D287" s="50"/>
      <c r="E287" s="193" t="s">
        <v>29</v>
      </c>
      <c r="F287" s="194" t="s">
        <v>41</v>
      </c>
      <c r="G287" s="195"/>
      <c r="H287" s="195"/>
      <c r="I287" s="195"/>
      <c r="J287" s="195"/>
      <c r="K287" s="194" t="s">
        <v>11</v>
      </c>
      <c r="L287" s="196"/>
      <c r="M287" s="194" t="s">
        <v>13</v>
      </c>
      <c r="N287" s="194" t="s">
        <v>14</v>
      </c>
      <c r="O287" s="191"/>
    </row>
    <row r="288" spans="1:34" ht="45.75" hidden="1" customHeight="1" x14ac:dyDescent="0.25">
      <c r="A288" s="20"/>
      <c r="B288" s="43"/>
      <c r="C288" s="78"/>
      <c r="D288" s="50"/>
      <c r="E288" s="193"/>
      <c r="F288" s="194"/>
      <c r="G288" s="195"/>
      <c r="H288" s="195"/>
      <c r="I288" s="195"/>
      <c r="J288" s="195"/>
      <c r="K288" s="194"/>
      <c r="L288" s="196" t="s">
        <v>119</v>
      </c>
      <c r="M288" s="194"/>
      <c r="N288" s="194"/>
      <c r="O288" s="191"/>
    </row>
    <row r="289" spans="1:15" ht="45" hidden="1" customHeight="1" x14ac:dyDescent="0.25">
      <c r="A289" s="20"/>
      <c r="B289" s="43"/>
      <c r="C289" s="78"/>
      <c r="D289" s="50"/>
      <c r="E289" s="197">
        <v>1</v>
      </c>
      <c r="F289" s="198">
        <v>1</v>
      </c>
      <c r="G289" s="198"/>
      <c r="H289" s="198"/>
      <c r="I289" s="198"/>
      <c r="J289" s="198"/>
      <c r="K289" s="198" t="s">
        <v>42</v>
      </c>
      <c r="L289" s="197" t="s">
        <v>42</v>
      </c>
      <c r="M289" s="54" t="s">
        <v>42</v>
      </c>
      <c r="N289" s="54" t="s">
        <v>42</v>
      </c>
      <c r="O289" s="191"/>
    </row>
    <row r="290" spans="1:15" ht="26.25" customHeight="1" x14ac:dyDescent="0.25">
      <c r="A290" s="199" t="s">
        <v>135</v>
      </c>
      <c r="B290" s="200" t="s">
        <v>141</v>
      </c>
      <c r="C290" s="78"/>
      <c r="D290" s="132" t="s">
        <v>19</v>
      </c>
      <c r="E290" s="165">
        <f>E291+E292+E293+E294</f>
        <v>1147.5</v>
      </c>
      <c r="F290" s="172">
        <f>F291+F292+F293+F294</f>
        <v>860.62</v>
      </c>
      <c r="G290" s="173"/>
      <c r="H290" s="173"/>
      <c r="I290" s="173"/>
      <c r="J290" s="174"/>
      <c r="K290" s="28">
        <f>K291+K292+K293+K294</f>
        <v>286.88</v>
      </c>
      <c r="L290" s="28">
        <v>0</v>
      </c>
      <c r="M290" s="28">
        <f>M291+M292+M293+M294</f>
        <v>0</v>
      </c>
      <c r="N290" s="28">
        <f>N291+N292+N293+N294</f>
        <v>0</v>
      </c>
      <c r="O290" s="11" t="s">
        <v>102</v>
      </c>
    </row>
    <row r="291" spans="1:15" ht="20.25" customHeight="1" x14ac:dyDescent="0.25">
      <c r="A291" s="199"/>
      <c r="B291" s="200"/>
      <c r="C291" s="78"/>
      <c r="D291" s="135" t="s">
        <v>21</v>
      </c>
      <c r="E291" s="165">
        <f>F291+K291+M291+N291</f>
        <v>1147.5</v>
      </c>
      <c r="F291" s="172">
        <f t="shared" ref="F291:F294" si="80">F296</f>
        <v>860.62</v>
      </c>
      <c r="G291" s="173"/>
      <c r="H291" s="173"/>
      <c r="I291" s="173"/>
      <c r="J291" s="174"/>
      <c r="K291" s="28">
        <f t="shared" ref="K291:K294" si="81">K296</f>
        <v>286.88</v>
      </c>
      <c r="L291" s="28">
        <v>0</v>
      </c>
      <c r="M291" s="28">
        <f t="shared" ref="M291:N294" si="82">M296</f>
        <v>0</v>
      </c>
      <c r="N291" s="28">
        <f t="shared" si="82"/>
        <v>0</v>
      </c>
      <c r="O291" s="11"/>
    </row>
    <row r="292" spans="1:15" ht="18.75" customHeight="1" x14ac:dyDescent="0.25">
      <c r="A292" s="199"/>
      <c r="B292" s="200"/>
      <c r="C292" s="78"/>
      <c r="D292" s="135" t="s">
        <v>22</v>
      </c>
      <c r="E292" s="165">
        <f>F292+K292+M292+N292</f>
        <v>0</v>
      </c>
      <c r="F292" s="172">
        <f t="shared" si="80"/>
        <v>0</v>
      </c>
      <c r="G292" s="173"/>
      <c r="H292" s="173"/>
      <c r="I292" s="173"/>
      <c r="J292" s="174"/>
      <c r="K292" s="28">
        <f t="shared" si="81"/>
        <v>0</v>
      </c>
      <c r="L292" s="28">
        <v>0</v>
      </c>
      <c r="M292" s="28">
        <f t="shared" si="82"/>
        <v>0</v>
      </c>
      <c r="N292" s="28">
        <f t="shared" si="82"/>
        <v>0</v>
      </c>
      <c r="O292" s="11"/>
    </row>
    <row r="293" spans="1:15" ht="22.5" customHeight="1" x14ac:dyDescent="0.25">
      <c r="A293" s="199"/>
      <c r="B293" s="200"/>
      <c r="C293" s="78"/>
      <c r="D293" s="135" t="s">
        <v>23</v>
      </c>
      <c r="E293" s="165">
        <f>F293+K293+M293+N293</f>
        <v>0</v>
      </c>
      <c r="F293" s="172">
        <f t="shared" si="80"/>
        <v>0</v>
      </c>
      <c r="G293" s="173"/>
      <c r="H293" s="173"/>
      <c r="I293" s="173"/>
      <c r="J293" s="174"/>
      <c r="K293" s="28">
        <f t="shared" si="81"/>
        <v>0</v>
      </c>
      <c r="L293" s="28">
        <v>0</v>
      </c>
      <c r="M293" s="28">
        <f t="shared" si="82"/>
        <v>0</v>
      </c>
      <c r="N293" s="28">
        <f t="shared" si="82"/>
        <v>0</v>
      </c>
      <c r="O293" s="11"/>
    </row>
    <row r="294" spans="1:15" ht="16.5" customHeight="1" x14ac:dyDescent="0.25">
      <c r="A294" s="199"/>
      <c r="B294" s="200"/>
      <c r="C294" s="78"/>
      <c r="D294" s="135" t="s">
        <v>24</v>
      </c>
      <c r="E294" s="165">
        <f>F294+K294+M294+N294</f>
        <v>0</v>
      </c>
      <c r="F294" s="172">
        <f t="shared" si="80"/>
        <v>0</v>
      </c>
      <c r="G294" s="173"/>
      <c r="H294" s="173"/>
      <c r="I294" s="173"/>
      <c r="J294" s="174"/>
      <c r="K294" s="28">
        <f t="shared" si="81"/>
        <v>0</v>
      </c>
      <c r="L294" s="28">
        <v>0</v>
      </c>
      <c r="M294" s="28">
        <f t="shared" si="82"/>
        <v>0</v>
      </c>
      <c r="N294" s="28">
        <f t="shared" si="82"/>
        <v>0</v>
      </c>
      <c r="O294" s="11"/>
    </row>
    <row r="295" spans="1:15" ht="29.25" customHeight="1" x14ac:dyDescent="0.25">
      <c r="A295" s="199" t="s">
        <v>138</v>
      </c>
      <c r="B295" s="178" t="s">
        <v>142</v>
      </c>
      <c r="C295" s="124" t="s">
        <v>18</v>
      </c>
      <c r="D295" s="132" t="s">
        <v>19</v>
      </c>
      <c r="E295" s="165">
        <f>E296+E297+E298+E299</f>
        <v>1147.5</v>
      </c>
      <c r="F295" s="172">
        <f>F296+F297+F298+F299</f>
        <v>860.62</v>
      </c>
      <c r="G295" s="173"/>
      <c r="H295" s="173"/>
      <c r="I295" s="173"/>
      <c r="J295" s="174"/>
      <c r="K295" s="28">
        <f>K296+K297+K298+K299</f>
        <v>286.88</v>
      </c>
      <c r="L295" s="28">
        <v>0</v>
      </c>
      <c r="M295" s="28">
        <f>M296+M297+M298+M299</f>
        <v>0</v>
      </c>
      <c r="N295" s="28">
        <f>N296+N297+N298+N299</f>
        <v>0</v>
      </c>
      <c r="O295" s="11"/>
    </row>
    <row r="296" spans="1:15" ht="33.75" customHeight="1" x14ac:dyDescent="0.25">
      <c r="A296" s="199"/>
      <c r="B296" s="178"/>
      <c r="C296" s="124"/>
      <c r="D296" s="135" t="s">
        <v>21</v>
      </c>
      <c r="E296" s="165">
        <f>F296+K296+M296+N296</f>
        <v>1147.5</v>
      </c>
      <c r="F296" s="175">
        <v>860.62</v>
      </c>
      <c r="G296" s="176"/>
      <c r="H296" s="176"/>
      <c r="I296" s="176"/>
      <c r="J296" s="177"/>
      <c r="K296" s="28">
        <v>286.88</v>
      </c>
      <c r="L296" s="28">
        <v>0</v>
      </c>
      <c r="M296" s="28">
        <v>0</v>
      </c>
      <c r="N296" s="28">
        <v>0</v>
      </c>
      <c r="O296" s="11"/>
    </row>
    <row r="297" spans="1:15" ht="22.5" customHeight="1" x14ac:dyDescent="0.25">
      <c r="A297" s="199"/>
      <c r="B297" s="178"/>
      <c r="C297" s="124"/>
      <c r="D297" s="135" t="s">
        <v>22</v>
      </c>
      <c r="E297" s="165">
        <f>F297+K297+M297+N297</f>
        <v>0</v>
      </c>
      <c r="F297" s="172">
        <v>0</v>
      </c>
      <c r="G297" s="173"/>
      <c r="H297" s="173"/>
      <c r="I297" s="173"/>
      <c r="J297" s="174"/>
      <c r="K297" s="28">
        <v>0</v>
      </c>
      <c r="L297" s="28">
        <v>0</v>
      </c>
      <c r="M297" s="28">
        <v>0</v>
      </c>
      <c r="N297" s="28">
        <v>0</v>
      </c>
      <c r="O297" s="11"/>
    </row>
    <row r="298" spans="1:15" ht="25.5" customHeight="1" x14ac:dyDescent="0.25">
      <c r="A298" s="199"/>
      <c r="B298" s="178"/>
      <c r="C298" s="124"/>
      <c r="D298" s="135" t="s">
        <v>23</v>
      </c>
      <c r="E298" s="165">
        <f>F298+K298+M298+N298</f>
        <v>0</v>
      </c>
      <c r="F298" s="172">
        <v>0</v>
      </c>
      <c r="G298" s="173"/>
      <c r="H298" s="173"/>
      <c r="I298" s="173"/>
      <c r="J298" s="174"/>
      <c r="K298" s="28">
        <v>0</v>
      </c>
      <c r="L298" s="28">
        <v>0</v>
      </c>
      <c r="M298" s="28">
        <v>0</v>
      </c>
      <c r="N298" s="28">
        <v>0</v>
      </c>
      <c r="O298" s="11"/>
    </row>
    <row r="299" spans="1:15" ht="24.75" customHeight="1" x14ac:dyDescent="0.25">
      <c r="A299" s="199"/>
      <c r="B299" s="178"/>
      <c r="C299" s="124"/>
      <c r="D299" s="135" t="s">
        <v>24</v>
      </c>
      <c r="E299" s="165">
        <f>F299+K299+M299+N299</f>
        <v>0</v>
      </c>
      <c r="F299" s="172">
        <v>0</v>
      </c>
      <c r="G299" s="173"/>
      <c r="H299" s="173"/>
      <c r="I299" s="173"/>
      <c r="J299" s="174"/>
      <c r="K299" s="28">
        <v>0</v>
      </c>
      <c r="L299" s="28">
        <v>0</v>
      </c>
      <c r="M299" s="28">
        <v>0</v>
      </c>
      <c r="N299" s="28">
        <v>0</v>
      </c>
      <c r="O299" s="11"/>
    </row>
    <row r="300" spans="1:15" ht="33" customHeight="1" x14ac:dyDescent="0.25">
      <c r="A300" s="199"/>
      <c r="B300" s="201" t="s">
        <v>143</v>
      </c>
      <c r="C300" s="44"/>
      <c r="D300" s="202"/>
      <c r="E300" s="203" t="s">
        <v>40</v>
      </c>
      <c r="F300" s="168" t="s">
        <v>30</v>
      </c>
      <c r="G300" s="168" t="s">
        <v>54</v>
      </c>
      <c r="H300" s="168"/>
      <c r="I300" s="168"/>
      <c r="J300" s="168"/>
      <c r="K300" s="204" t="s">
        <v>11</v>
      </c>
      <c r="L300" s="204" t="s">
        <v>12</v>
      </c>
      <c r="M300" s="204" t="s">
        <v>13</v>
      </c>
      <c r="N300" s="205" t="s">
        <v>14</v>
      </c>
      <c r="O300" s="11"/>
    </row>
    <row r="301" spans="1:15" ht="36.75" customHeight="1" x14ac:dyDescent="0.25">
      <c r="A301" s="199"/>
      <c r="B301" s="201"/>
      <c r="C301" s="44"/>
      <c r="D301" s="206"/>
      <c r="E301" s="207"/>
      <c r="F301" s="168"/>
      <c r="G301" s="39" t="s">
        <v>32</v>
      </c>
      <c r="H301" s="39" t="s">
        <v>33</v>
      </c>
      <c r="I301" s="39" t="s">
        <v>34</v>
      </c>
      <c r="J301" s="39" t="s">
        <v>35</v>
      </c>
      <c r="K301" s="204"/>
      <c r="L301" s="204"/>
      <c r="M301" s="204"/>
      <c r="N301" s="205"/>
      <c r="O301" s="11"/>
    </row>
    <row r="302" spans="1:15" ht="39" customHeight="1" x14ac:dyDescent="0.25">
      <c r="A302" s="199"/>
      <c r="B302" s="201"/>
      <c r="C302" s="44"/>
      <c r="D302" s="135"/>
      <c r="E302" s="165" t="s">
        <v>42</v>
      </c>
      <c r="F302" s="171">
        <v>100</v>
      </c>
      <c r="G302" s="171" t="s">
        <v>42</v>
      </c>
      <c r="H302" s="171" t="s">
        <v>42</v>
      </c>
      <c r="I302" s="171">
        <v>100</v>
      </c>
      <c r="J302" s="171">
        <v>100</v>
      </c>
      <c r="K302" s="208">
        <v>100</v>
      </c>
      <c r="L302" s="208" t="s">
        <v>42</v>
      </c>
      <c r="M302" s="209" t="s">
        <v>42</v>
      </c>
      <c r="N302" s="209" t="s">
        <v>42</v>
      </c>
      <c r="O302" s="11"/>
    </row>
    <row r="303" spans="1:15" ht="17.25" customHeight="1" x14ac:dyDescent="0.25">
      <c r="A303" s="210"/>
      <c r="B303" s="211" t="s">
        <v>144</v>
      </c>
      <c r="C303" s="212"/>
      <c r="D303" s="213" t="s">
        <v>19</v>
      </c>
      <c r="E303" s="23">
        <f t="shared" ref="E303:E307" si="83">SUM(F303:N303)</f>
        <v>926302.52943999984</v>
      </c>
      <c r="F303" s="61">
        <f>SUM(F304:J307)</f>
        <v>211114.66579</v>
      </c>
      <c r="G303" s="61"/>
      <c r="H303" s="61"/>
      <c r="I303" s="61"/>
      <c r="J303" s="61"/>
      <c r="K303" s="23">
        <f>SUM(K304:K307)</f>
        <v>194063.36289999998</v>
      </c>
      <c r="L303" s="23">
        <f t="shared" ref="L303:N303" si="84">SUM(L304:L307)</f>
        <v>221845.83294999998</v>
      </c>
      <c r="M303" s="23">
        <f t="shared" si="84"/>
        <v>149639.3339</v>
      </c>
      <c r="N303" s="23">
        <f t="shared" si="84"/>
        <v>149639.3339</v>
      </c>
      <c r="O303" s="214"/>
    </row>
    <row r="304" spans="1:15" ht="21" x14ac:dyDescent="0.25">
      <c r="A304" s="210"/>
      <c r="B304" s="211"/>
      <c r="C304" s="212"/>
      <c r="D304" s="215" t="s">
        <v>21</v>
      </c>
      <c r="E304" s="23">
        <f t="shared" si="83"/>
        <v>17962.337960000001</v>
      </c>
      <c r="F304" s="216">
        <f>F129+F185+F198+F255+F221+F291</f>
        <v>6297.54306</v>
      </c>
      <c r="G304" s="216"/>
      <c r="H304" s="216"/>
      <c r="I304" s="216"/>
      <c r="J304" s="216"/>
      <c r="K304" s="217">
        <f>K129+K185++K198+K255+K291</f>
        <v>5764.88</v>
      </c>
      <c r="L304" s="217">
        <f>L129+L185++L198+L255</f>
        <v>5899.9148999999998</v>
      </c>
      <c r="M304" s="217">
        <f>M129+M185++M198+M255</f>
        <v>0</v>
      </c>
      <c r="N304" s="217">
        <f>N129+N185++N198+N255</f>
        <v>0</v>
      </c>
      <c r="O304" s="214"/>
    </row>
    <row r="305" spans="1:15" ht="21" x14ac:dyDescent="0.25">
      <c r="A305" s="210"/>
      <c r="B305" s="211"/>
      <c r="C305" s="212"/>
      <c r="D305" s="215" t="s">
        <v>22</v>
      </c>
      <c r="E305" s="23">
        <f t="shared" si="83"/>
        <v>16600</v>
      </c>
      <c r="F305" s="216">
        <f>F130+F186+F199+F256+F222</f>
        <v>5890</v>
      </c>
      <c r="G305" s="216"/>
      <c r="H305" s="216"/>
      <c r="I305" s="216"/>
      <c r="J305" s="216"/>
      <c r="K305" s="217">
        <f t="shared" ref="K305:N307" si="85">K130+K186++K199+K256</f>
        <v>5478</v>
      </c>
      <c r="L305" s="217">
        <f t="shared" si="85"/>
        <v>5232</v>
      </c>
      <c r="M305" s="217">
        <f t="shared" si="85"/>
        <v>0</v>
      </c>
      <c r="N305" s="217">
        <f t="shared" si="85"/>
        <v>0</v>
      </c>
      <c r="O305" s="214"/>
    </row>
    <row r="306" spans="1:15" ht="44.25" customHeight="1" x14ac:dyDescent="0.25">
      <c r="A306" s="210"/>
      <c r="B306" s="211"/>
      <c r="C306" s="212"/>
      <c r="D306" s="215" t="s">
        <v>23</v>
      </c>
      <c r="E306" s="23">
        <f t="shared" si="83"/>
        <v>891740.19147999992</v>
      </c>
      <c r="F306" s="216">
        <f>F131+F187+F200+F257+F223</f>
        <v>198927.12273</v>
      </c>
      <c r="G306" s="216"/>
      <c r="H306" s="216"/>
      <c r="I306" s="216"/>
      <c r="J306" s="216"/>
      <c r="K306" s="217">
        <f t="shared" si="85"/>
        <v>182820.48289999997</v>
      </c>
      <c r="L306" s="217">
        <f t="shared" si="85"/>
        <v>210713.91804999998</v>
      </c>
      <c r="M306" s="217">
        <f t="shared" si="85"/>
        <v>149639.3339</v>
      </c>
      <c r="N306" s="217">
        <f t="shared" si="85"/>
        <v>149639.3339</v>
      </c>
      <c r="O306" s="214"/>
    </row>
    <row r="307" spans="1:15" ht="18.75" x14ac:dyDescent="0.25">
      <c r="A307" s="210"/>
      <c r="B307" s="211"/>
      <c r="C307" s="212"/>
      <c r="D307" s="215" t="s">
        <v>24</v>
      </c>
      <c r="E307" s="23">
        <f t="shared" si="83"/>
        <v>0</v>
      </c>
      <c r="F307" s="216">
        <f>F132+F188+F201+F258+F224</f>
        <v>0</v>
      </c>
      <c r="G307" s="216"/>
      <c r="H307" s="216"/>
      <c r="I307" s="216"/>
      <c r="J307" s="216"/>
      <c r="K307" s="217">
        <f t="shared" si="85"/>
        <v>0</v>
      </c>
      <c r="L307" s="217">
        <f t="shared" si="85"/>
        <v>0</v>
      </c>
      <c r="M307" s="217">
        <f t="shared" si="85"/>
        <v>0</v>
      </c>
      <c r="N307" s="217">
        <f t="shared" si="85"/>
        <v>0</v>
      </c>
      <c r="O307" s="214"/>
    </row>
    <row r="308" spans="1:15" hidden="1" x14ac:dyDescent="0.25">
      <c r="A308" s="8"/>
      <c r="B308" s="218"/>
      <c r="C308" s="218"/>
      <c r="E308" s="6"/>
      <c r="F308" s="6"/>
      <c r="G308" s="6"/>
      <c r="H308" s="6"/>
      <c r="I308" s="6"/>
      <c r="J308" s="6"/>
      <c r="K308" s="6"/>
      <c r="L308" s="220"/>
    </row>
    <row r="309" spans="1:15" ht="18.75" hidden="1" x14ac:dyDescent="0.25">
      <c r="A309" s="8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</row>
    <row r="310" spans="1:15" ht="17.25" hidden="1" customHeight="1" x14ac:dyDescent="0.25">
      <c r="A310" s="8"/>
      <c r="B310" s="222" t="s">
        <v>145</v>
      </c>
      <c r="C310" s="222"/>
      <c r="D310" s="222"/>
      <c r="E310" s="222"/>
      <c r="F310" s="222"/>
      <c r="G310" s="222"/>
      <c r="H310" s="222"/>
      <c r="I310" s="222"/>
      <c r="J310" s="222"/>
      <c r="K310" s="222"/>
      <c r="L310" s="222"/>
      <c r="M310" s="222"/>
      <c r="N310" s="222"/>
      <c r="O310" s="222"/>
    </row>
    <row r="311" spans="1:15" ht="15.75" hidden="1" customHeight="1" x14ac:dyDescent="0.25">
      <c r="A311" s="8"/>
      <c r="B311" s="223"/>
      <c r="C311" s="223"/>
      <c r="D311" s="223"/>
      <c r="E311" s="223"/>
      <c r="F311" s="223"/>
      <c r="G311" s="223"/>
      <c r="H311" s="223"/>
      <c r="I311" s="223"/>
      <c r="J311" s="223"/>
      <c r="K311" s="223"/>
      <c r="L311" s="223"/>
      <c r="M311" s="223"/>
      <c r="N311" s="223"/>
      <c r="O311" s="223"/>
    </row>
    <row r="312" spans="1:15" ht="38.25" hidden="1" customHeight="1" x14ac:dyDescent="0.25">
      <c r="A312" s="9" t="s">
        <v>3</v>
      </c>
      <c r="B312" s="78" t="s">
        <v>4</v>
      </c>
      <c r="C312" s="181" t="s">
        <v>45</v>
      </c>
      <c r="D312" s="181" t="s">
        <v>6</v>
      </c>
      <c r="E312" s="78" t="s">
        <v>46</v>
      </c>
      <c r="F312" s="78" t="s">
        <v>8</v>
      </c>
      <c r="G312" s="78"/>
      <c r="H312" s="78"/>
      <c r="I312" s="78"/>
      <c r="J312" s="78"/>
      <c r="K312" s="78"/>
      <c r="L312" s="78"/>
      <c r="M312" s="78"/>
      <c r="N312" s="78"/>
      <c r="O312" s="78" t="s">
        <v>9</v>
      </c>
    </row>
    <row r="313" spans="1:15" ht="26.25" hidden="1" customHeight="1" x14ac:dyDescent="0.25">
      <c r="A313" s="9"/>
      <c r="B313" s="78"/>
      <c r="C313" s="181"/>
      <c r="D313" s="181"/>
      <c r="E313" s="78"/>
      <c r="F313" s="224" t="s">
        <v>10</v>
      </c>
      <c r="G313" s="225"/>
      <c r="H313" s="225"/>
      <c r="I313" s="225"/>
      <c r="J313" s="226"/>
      <c r="K313" s="227" t="s">
        <v>11</v>
      </c>
      <c r="L313" s="227" t="s">
        <v>12</v>
      </c>
      <c r="M313" s="228" t="s">
        <v>13</v>
      </c>
      <c r="N313" s="228" t="s">
        <v>14</v>
      </c>
      <c r="O313" s="78"/>
    </row>
    <row r="314" spans="1:15" hidden="1" x14ac:dyDescent="0.25">
      <c r="A314" s="14">
        <v>1</v>
      </c>
      <c r="B314" s="227">
        <v>2</v>
      </c>
      <c r="C314" s="229">
        <v>3</v>
      </c>
      <c r="D314" s="229">
        <v>4</v>
      </c>
      <c r="E314" s="227">
        <v>5</v>
      </c>
      <c r="F314" s="224">
        <v>6</v>
      </c>
      <c r="G314" s="225"/>
      <c r="H314" s="225"/>
      <c r="I314" s="225"/>
      <c r="J314" s="226"/>
      <c r="K314" s="227">
        <v>7</v>
      </c>
      <c r="L314" s="230">
        <v>8</v>
      </c>
      <c r="M314" s="231">
        <v>9</v>
      </c>
      <c r="N314" s="231">
        <v>10</v>
      </c>
      <c r="O314" s="227">
        <v>11</v>
      </c>
    </row>
    <row r="315" spans="1:15" ht="57" hidden="1" customHeight="1" x14ac:dyDescent="0.25">
      <c r="A315" s="232"/>
      <c r="B315" s="233" t="s">
        <v>146</v>
      </c>
      <c r="C315" s="233"/>
      <c r="D315" s="233"/>
      <c r="E315" s="233"/>
      <c r="F315" s="233"/>
      <c r="G315" s="233"/>
      <c r="H315" s="233"/>
      <c r="I315" s="233"/>
      <c r="J315" s="233"/>
      <c r="K315" s="233"/>
      <c r="L315" s="233"/>
      <c r="M315" s="233"/>
      <c r="N315" s="233"/>
      <c r="O315" s="234" t="s">
        <v>147</v>
      </c>
    </row>
    <row r="316" spans="1:15" ht="23.25" hidden="1" customHeight="1" x14ac:dyDescent="0.25">
      <c r="A316" s="235" t="s">
        <v>48</v>
      </c>
      <c r="B316" s="236" t="s">
        <v>148</v>
      </c>
      <c r="C316" s="78" t="s">
        <v>57</v>
      </c>
      <c r="D316" s="79" t="s">
        <v>19</v>
      </c>
      <c r="E316" s="46">
        <f>SUM(F316:N316)</f>
        <v>0</v>
      </c>
      <c r="F316" s="237">
        <f>SUM(F317:J320)</f>
        <v>0</v>
      </c>
      <c r="G316" s="237"/>
      <c r="H316" s="237"/>
      <c r="I316" s="237"/>
      <c r="J316" s="237"/>
      <c r="K316" s="47">
        <f>SUM(K317:K320)</f>
        <v>0</v>
      </c>
      <c r="L316" s="47">
        <f t="shared" ref="L316:N316" si="86">SUM(L317:L320)</f>
        <v>0</v>
      </c>
      <c r="M316" s="47">
        <f t="shared" si="86"/>
        <v>0</v>
      </c>
      <c r="N316" s="47">
        <f t="shared" si="86"/>
        <v>0</v>
      </c>
      <c r="O316" s="181" t="s">
        <v>52</v>
      </c>
    </row>
    <row r="317" spans="1:15" ht="27" hidden="1" customHeight="1" x14ac:dyDescent="0.25">
      <c r="A317" s="235"/>
      <c r="B317" s="236"/>
      <c r="C317" s="78"/>
      <c r="D317" s="45" t="s">
        <v>21</v>
      </c>
      <c r="E317" s="46">
        <f t="shared" ref="E317:E320" si="87">SUM(F317:N317)</f>
        <v>0</v>
      </c>
      <c r="F317" s="237">
        <f t="shared" ref="F317:F325" si="88">F322</f>
        <v>0</v>
      </c>
      <c r="G317" s="237"/>
      <c r="H317" s="237"/>
      <c r="I317" s="237"/>
      <c r="J317" s="237"/>
      <c r="K317" s="47">
        <f t="shared" ref="K317:K320" si="89">K322</f>
        <v>0</v>
      </c>
      <c r="L317" s="47">
        <v>0</v>
      </c>
      <c r="M317" s="47">
        <f t="shared" ref="M317:N320" si="90">M322</f>
        <v>0</v>
      </c>
      <c r="N317" s="47">
        <f t="shared" si="90"/>
        <v>0</v>
      </c>
      <c r="O317" s="181"/>
    </row>
    <row r="318" spans="1:15" ht="21.75" hidden="1" customHeight="1" x14ac:dyDescent="0.25">
      <c r="A318" s="235"/>
      <c r="B318" s="236"/>
      <c r="C318" s="78"/>
      <c r="D318" s="45" t="s">
        <v>22</v>
      </c>
      <c r="E318" s="46">
        <f t="shared" si="87"/>
        <v>0</v>
      </c>
      <c r="F318" s="237">
        <f t="shared" si="88"/>
        <v>0</v>
      </c>
      <c r="G318" s="237"/>
      <c r="H318" s="237"/>
      <c r="I318" s="237"/>
      <c r="J318" s="237"/>
      <c r="K318" s="47">
        <f t="shared" si="89"/>
        <v>0</v>
      </c>
      <c r="L318" s="47">
        <v>0</v>
      </c>
      <c r="M318" s="47">
        <f t="shared" si="90"/>
        <v>0</v>
      </c>
      <c r="N318" s="47">
        <f t="shared" si="90"/>
        <v>0</v>
      </c>
      <c r="O318" s="181"/>
    </row>
    <row r="319" spans="1:15" ht="24" hidden="1" customHeight="1" x14ac:dyDescent="0.25">
      <c r="A319" s="235"/>
      <c r="B319" s="236"/>
      <c r="C319" s="78"/>
      <c r="D319" s="45" t="s">
        <v>23</v>
      </c>
      <c r="E319" s="46">
        <f t="shared" si="87"/>
        <v>0</v>
      </c>
      <c r="F319" s="237">
        <f t="shared" si="88"/>
        <v>0</v>
      </c>
      <c r="G319" s="237"/>
      <c r="H319" s="237"/>
      <c r="I319" s="237"/>
      <c r="J319" s="237"/>
      <c r="K319" s="47">
        <f t="shared" si="89"/>
        <v>0</v>
      </c>
      <c r="L319" s="47">
        <v>0</v>
      </c>
      <c r="M319" s="47">
        <f t="shared" si="90"/>
        <v>0</v>
      </c>
      <c r="N319" s="47">
        <f t="shared" si="90"/>
        <v>0</v>
      </c>
      <c r="O319" s="181"/>
    </row>
    <row r="320" spans="1:15" ht="29.25" hidden="1" customHeight="1" x14ac:dyDescent="0.25">
      <c r="A320" s="235"/>
      <c r="B320" s="236"/>
      <c r="C320" s="78"/>
      <c r="D320" s="45" t="s">
        <v>24</v>
      </c>
      <c r="E320" s="46">
        <f t="shared" si="87"/>
        <v>0</v>
      </c>
      <c r="F320" s="237">
        <f t="shared" si="88"/>
        <v>0</v>
      </c>
      <c r="G320" s="237"/>
      <c r="H320" s="237"/>
      <c r="I320" s="237"/>
      <c r="J320" s="237"/>
      <c r="K320" s="47">
        <f t="shared" si="89"/>
        <v>0</v>
      </c>
      <c r="L320" s="47">
        <v>0</v>
      </c>
      <c r="M320" s="47">
        <f t="shared" si="90"/>
        <v>0</v>
      </c>
      <c r="N320" s="47">
        <f t="shared" si="90"/>
        <v>0</v>
      </c>
      <c r="O320" s="181"/>
    </row>
    <row r="321" spans="1:15" ht="17.25" hidden="1" customHeight="1" x14ac:dyDescent="0.25">
      <c r="A321" s="238" t="s">
        <v>25</v>
      </c>
      <c r="B321" s="239" t="s">
        <v>149</v>
      </c>
      <c r="C321" s="78" t="s">
        <v>57</v>
      </c>
      <c r="D321" s="79" t="s">
        <v>19</v>
      </c>
      <c r="E321" s="46">
        <f>SUM(F321:N321)</f>
        <v>0</v>
      </c>
      <c r="F321" s="237">
        <f>SUM(F322:J325)</f>
        <v>0</v>
      </c>
      <c r="G321" s="237"/>
      <c r="H321" s="237"/>
      <c r="I321" s="237"/>
      <c r="J321" s="237"/>
      <c r="K321" s="47">
        <f>SUM(K322:K325)</f>
        <v>0</v>
      </c>
      <c r="L321" s="47">
        <f t="shared" ref="L321:N321" si="91">SUM(L322:L325)</f>
        <v>0</v>
      </c>
      <c r="M321" s="47">
        <f t="shared" si="91"/>
        <v>0</v>
      </c>
      <c r="N321" s="47">
        <f t="shared" si="91"/>
        <v>0</v>
      </c>
      <c r="O321" s="181" t="s">
        <v>52</v>
      </c>
    </row>
    <row r="322" spans="1:15" ht="21.75" hidden="1" customHeight="1" x14ac:dyDescent="0.25">
      <c r="A322" s="238"/>
      <c r="B322" s="239"/>
      <c r="C322" s="78"/>
      <c r="D322" s="45" t="s">
        <v>21</v>
      </c>
      <c r="E322" s="46">
        <f t="shared" ref="E322:E325" si="92">SUM(F322:N322)</f>
        <v>0</v>
      </c>
      <c r="F322" s="237">
        <f t="shared" si="88"/>
        <v>0</v>
      </c>
      <c r="G322" s="237"/>
      <c r="H322" s="237"/>
      <c r="I322" s="237"/>
      <c r="J322" s="237"/>
      <c r="K322" s="47">
        <v>0</v>
      </c>
      <c r="L322" s="47">
        <v>0</v>
      </c>
      <c r="M322" s="47">
        <v>0</v>
      </c>
      <c r="N322" s="47">
        <v>0</v>
      </c>
      <c r="O322" s="181"/>
    </row>
    <row r="323" spans="1:15" ht="18.75" hidden="1" x14ac:dyDescent="0.25">
      <c r="A323" s="238"/>
      <c r="B323" s="239"/>
      <c r="C323" s="78"/>
      <c r="D323" s="45" t="s">
        <v>22</v>
      </c>
      <c r="E323" s="46">
        <f t="shared" si="92"/>
        <v>0</v>
      </c>
      <c r="F323" s="237">
        <v>0</v>
      </c>
      <c r="G323" s="237"/>
      <c r="H323" s="237"/>
      <c r="I323" s="237"/>
      <c r="J323" s="237"/>
      <c r="K323" s="47">
        <v>0</v>
      </c>
      <c r="L323" s="47">
        <v>0</v>
      </c>
      <c r="M323" s="47">
        <v>0</v>
      </c>
      <c r="N323" s="47">
        <v>0</v>
      </c>
      <c r="O323" s="181"/>
    </row>
    <row r="324" spans="1:15" ht="18.75" hidden="1" customHeight="1" x14ac:dyDescent="0.25">
      <c r="A324" s="238"/>
      <c r="B324" s="239"/>
      <c r="C324" s="78"/>
      <c r="D324" s="45" t="s">
        <v>23</v>
      </c>
      <c r="E324" s="46">
        <f t="shared" si="92"/>
        <v>0</v>
      </c>
      <c r="F324" s="237">
        <f t="shared" si="88"/>
        <v>0</v>
      </c>
      <c r="G324" s="237"/>
      <c r="H324" s="237"/>
      <c r="I324" s="237"/>
      <c r="J324" s="237"/>
      <c r="K324" s="47">
        <v>0</v>
      </c>
      <c r="L324" s="47">
        <v>0</v>
      </c>
      <c r="M324" s="47">
        <v>0</v>
      </c>
      <c r="N324" s="47">
        <v>0</v>
      </c>
      <c r="O324" s="181"/>
    </row>
    <row r="325" spans="1:15" ht="18.75" hidden="1" x14ac:dyDescent="0.25">
      <c r="A325" s="238"/>
      <c r="B325" s="239"/>
      <c r="C325" s="78"/>
      <c r="D325" s="45" t="s">
        <v>24</v>
      </c>
      <c r="E325" s="46">
        <f t="shared" si="92"/>
        <v>0</v>
      </c>
      <c r="F325" s="237">
        <f t="shared" si="88"/>
        <v>0</v>
      </c>
      <c r="G325" s="237"/>
      <c r="H325" s="237"/>
      <c r="I325" s="237"/>
      <c r="J325" s="237"/>
      <c r="K325" s="47">
        <v>0</v>
      </c>
      <c r="L325" s="47">
        <v>0</v>
      </c>
      <c r="M325" s="47">
        <v>0</v>
      </c>
      <c r="N325" s="47">
        <v>0</v>
      </c>
      <c r="O325" s="181"/>
    </row>
    <row r="326" spans="1:15" ht="34.5" hidden="1" customHeight="1" x14ac:dyDescent="0.25">
      <c r="A326" s="238"/>
      <c r="B326" s="43" t="s">
        <v>150</v>
      </c>
      <c r="C326" s="181" t="s">
        <v>28</v>
      </c>
      <c r="D326" s="240" t="s">
        <v>28</v>
      </c>
      <c r="E326" s="183" t="s">
        <v>29</v>
      </c>
      <c r="F326" s="183" t="s">
        <v>30</v>
      </c>
      <c r="G326" s="183" t="s">
        <v>54</v>
      </c>
      <c r="H326" s="183"/>
      <c r="I326" s="183"/>
      <c r="J326" s="183"/>
      <c r="K326" s="183" t="s">
        <v>11</v>
      </c>
      <c r="L326" s="183" t="s">
        <v>12</v>
      </c>
      <c r="M326" s="183" t="s">
        <v>13</v>
      </c>
      <c r="N326" s="183" t="s">
        <v>14</v>
      </c>
      <c r="O326" s="181"/>
    </row>
    <row r="327" spans="1:15" ht="56.25" hidden="1" customHeight="1" x14ac:dyDescent="0.25">
      <c r="A327" s="238"/>
      <c r="B327" s="43"/>
      <c r="C327" s="181"/>
      <c r="D327" s="240"/>
      <c r="E327" s="183"/>
      <c r="F327" s="183"/>
      <c r="G327" s="196" t="s">
        <v>32</v>
      </c>
      <c r="H327" s="196" t="s">
        <v>33</v>
      </c>
      <c r="I327" s="196" t="s">
        <v>34</v>
      </c>
      <c r="J327" s="196" t="s">
        <v>35</v>
      </c>
      <c r="K327" s="183"/>
      <c r="L327" s="183"/>
      <c r="M327" s="183"/>
      <c r="N327" s="183"/>
      <c r="O327" s="181"/>
    </row>
    <row r="328" spans="1:15" ht="30.75" hidden="1" customHeight="1" x14ac:dyDescent="0.25">
      <c r="A328" s="238"/>
      <c r="B328" s="43"/>
      <c r="C328" s="181"/>
      <c r="D328" s="240"/>
      <c r="E328" s="197" t="s">
        <v>42</v>
      </c>
      <c r="F328" s="198" t="s">
        <v>42</v>
      </c>
      <c r="G328" s="198" t="s">
        <v>42</v>
      </c>
      <c r="H328" s="198" t="s">
        <v>42</v>
      </c>
      <c r="I328" s="198" t="s">
        <v>42</v>
      </c>
      <c r="J328" s="198" t="s">
        <v>42</v>
      </c>
      <c r="K328" s="198" t="s">
        <v>42</v>
      </c>
      <c r="L328" s="198" t="s">
        <v>42</v>
      </c>
      <c r="M328" s="198" t="s">
        <v>42</v>
      </c>
      <c r="N328" s="198" t="s">
        <v>42</v>
      </c>
      <c r="O328" s="181"/>
    </row>
    <row r="329" spans="1:15" ht="27" hidden="1" customHeight="1" x14ac:dyDescent="0.25">
      <c r="A329" s="163" t="s">
        <v>67</v>
      </c>
      <c r="B329" s="236" t="s">
        <v>151</v>
      </c>
      <c r="C329" s="78" t="s">
        <v>57</v>
      </c>
      <c r="D329" s="79" t="s">
        <v>19</v>
      </c>
      <c r="E329" s="46">
        <f>SUM(F329:N329)</f>
        <v>0</v>
      </c>
      <c r="F329" s="237">
        <f>SUM(F330:J333)</f>
        <v>0</v>
      </c>
      <c r="G329" s="237"/>
      <c r="H329" s="237"/>
      <c r="I329" s="237"/>
      <c r="J329" s="237"/>
      <c r="K329" s="47">
        <f>SUM(K330:K333)</f>
        <v>0</v>
      </c>
      <c r="L329" s="47">
        <f t="shared" ref="L329:N329" si="93">SUM(L330:L333)</f>
        <v>0</v>
      </c>
      <c r="M329" s="47">
        <f t="shared" si="93"/>
        <v>0</v>
      </c>
      <c r="N329" s="47">
        <f t="shared" si="93"/>
        <v>0</v>
      </c>
      <c r="O329" s="241" t="s">
        <v>102</v>
      </c>
    </row>
    <row r="330" spans="1:15" ht="30.75" hidden="1" customHeight="1" x14ac:dyDescent="0.25">
      <c r="A330" s="163"/>
      <c r="B330" s="236"/>
      <c r="C330" s="78"/>
      <c r="D330" s="45" t="s">
        <v>21</v>
      </c>
      <c r="E330" s="46">
        <f t="shared" ref="E330:E333" si="94">SUM(F330:N330)</f>
        <v>0</v>
      </c>
      <c r="F330" s="237">
        <f>F335</f>
        <v>0</v>
      </c>
      <c r="G330" s="237"/>
      <c r="H330" s="237"/>
      <c r="I330" s="237"/>
      <c r="J330" s="237"/>
      <c r="K330" s="47">
        <f>K335</f>
        <v>0</v>
      </c>
      <c r="L330" s="47">
        <f>L335</f>
        <v>0</v>
      </c>
      <c r="M330" s="47">
        <f>M335</f>
        <v>0</v>
      </c>
      <c r="N330" s="47">
        <f>N335</f>
        <v>0</v>
      </c>
      <c r="O330" s="241"/>
    </row>
    <row r="331" spans="1:15" ht="30.75" hidden="1" customHeight="1" x14ac:dyDescent="0.25">
      <c r="A331" s="163"/>
      <c r="B331" s="236"/>
      <c r="C331" s="78"/>
      <c r="D331" s="45" t="s">
        <v>22</v>
      </c>
      <c r="E331" s="46">
        <f t="shared" si="94"/>
        <v>0</v>
      </c>
      <c r="F331" s="237">
        <f t="shared" ref="F331:F333" si="95">F336</f>
        <v>0</v>
      </c>
      <c r="G331" s="237"/>
      <c r="H331" s="237"/>
      <c r="I331" s="237"/>
      <c r="J331" s="237"/>
      <c r="K331" s="47">
        <f t="shared" ref="K331:N333" si="96">K336</f>
        <v>0</v>
      </c>
      <c r="L331" s="47">
        <f t="shared" si="96"/>
        <v>0</v>
      </c>
      <c r="M331" s="47">
        <f t="shared" si="96"/>
        <v>0</v>
      </c>
      <c r="N331" s="47">
        <f t="shared" si="96"/>
        <v>0</v>
      </c>
      <c r="O331" s="241"/>
    </row>
    <row r="332" spans="1:15" ht="30.75" hidden="1" customHeight="1" x14ac:dyDescent="0.25">
      <c r="A332" s="163"/>
      <c r="B332" s="236"/>
      <c r="C332" s="78"/>
      <c r="D332" s="45" t="s">
        <v>23</v>
      </c>
      <c r="E332" s="46">
        <f t="shared" si="94"/>
        <v>0</v>
      </c>
      <c r="F332" s="237">
        <f t="shared" si="95"/>
        <v>0</v>
      </c>
      <c r="G332" s="237"/>
      <c r="H332" s="237"/>
      <c r="I332" s="237"/>
      <c r="J332" s="237"/>
      <c r="K332" s="47">
        <f t="shared" si="96"/>
        <v>0</v>
      </c>
      <c r="L332" s="47">
        <f t="shared" si="96"/>
        <v>0</v>
      </c>
      <c r="M332" s="47">
        <f t="shared" si="96"/>
        <v>0</v>
      </c>
      <c r="N332" s="47">
        <f t="shared" si="96"/>
        <v>0</v>
      </c>
      <c r="O332" s="241"/>
    </row>
    <row r="333" spans="1:15" ht="30.75" hidden="1" customHeight="1" x14ac:dyDescent="0.25">
      <c r="A333" s="163"/>
      <c r="B333" s="236"/>
      <c r="C333" s="78"/>
      <c r="D333" s="45" t="s">
        <v>24</v>
      </c>
      <c r="E333" s="46">
        <f t="shared" si="94"/>
        <v>0</v>
      </c>
      <c r="F333" s="237">
        <f t="shared" si="95"/>
        <v>0</v>
      </c>
      <c r="G333" s="237"/>
      <c r="H333" s="237"/>
      <c r="I333" s="237"/>
      <c r="J333" s="237"/>
      <c r="K333" s="47">
        <f t="shared" si="96"/>
        <v>0</v>
      </c>
      <c r="L333" s="47">
        <f t="shared" si="96"/>
        <v>0</v>
      </c>
      <c r="M333" s="47">
        <f t="shared" si="96"/>
        <v>0</v>
      </c>
      <c r="N333" s="47">
        <f t="shared" si="96"/>
        <v>0</v>
      </c>
      <c r="O333" s="241"/>
    </row>
    <row r="334" spans="1:15" ht="17.25" hidden="1" customHeight="1" x14ac:dyDescent="0.25">
      <c r="A334" s="238" t="s">
        <v>69</v>
      </c>
      <c r="B334" s="43" t="s">
        <v>152</v>
      </c>
      <c r="C334" s="78" t="s">
        <v>57</v>
      </c>
      <c r="D334" s="79" t="s">
        <v>19</v>
      </c>
      <c r="E334" s="46">
        <f>SUM(F334:N334)</f>
        <v>0</v>
      </c>
      <c r="F334" s="237">
        <f>SUM(F335:J338)</f>
        <v>0</v>
      </c>
      <c r="G334" s="237"/>
      <c r="H334" s="237"/>
      <c r="I334" s="237"/>
      <c r="J334" s="237"/>
      <c r="K334" s="47">
        <f>SUM(K335:K338)</f>
        <v>0</v>
      </c>
      <c r="L334" s="47">
        <f t="shared" ref="L334:N334" si="97">SUM(L335:L338)</f>
        <v>0</v>
      </c>
      <c r="M334" s="47">
        <f t="shared" si="97"/>
        <v>0</v>
      </c>
      <c r="N334" s="47">
        <f t="shared" si="97"/>
        <v>0</v>
      </c>
      <c r="O334" s="241" t="s">
        <v>102</v>
      </c>
    </row>
    <row r="335" spans="1:15" ht="21" hidden="1" customHeight="1" x14ac:dyDescent="0.25">
      <c r="A335" s="238"/>
      <c r="B335" s="43"/>
      <c r="C335" s="78"/>
      <c r="D335" s="45" t="s">
        <v>21</v>
      </c>
      <c r="E335" s="46">
        <f t="shared" ref="E335:E338" si="98">SUM(F335:N335)</f>
        <v>0</v>
      </c>
      <c r="F335" s="237">
        <f t="shared" ref="F335:F338" si="99">F340</f>
        <v>0</v>
      </c>
      <c r="G335" s="237"/>
      <c r="H335" s="237"/>
      <c r="I335" s="237"/>
      <c r="J335" s="237"/>
      <c r="K335" s="47">
        <v>0</v>
      </c>
      <c r="L335" s="47">
        <v>0</v>
      </c>
      <c r="M335" s="47">
        <f t="shared" ref="M335:N338" si="100">M340</f>
        <v>0</v>
      </c>
      <c r="N335" s="47">
        <f t="shared" si="100"/>
        <v>0</v>
      </c>
      <c r="O335" s="241"/>
    </row>
    <row r="336" spans="1:15" ht="21.75" hidden="1" customHeight="1" x14ac:dyDescent="0.25">
      <c r="A336" s="238"/>
      <c r="B336" s="43"/>
      <c r="C336" s="78"/>
      <c r="D336" s="45" t="s">
        <v>22</v>
      </c>
      <c r="E336" s="46">
        <f t="shared" si="98"/>
        <v>0</v>
      </c>
      <c r="F336" s="237">
        <f t="shared" si="99"/>
        <v>0</v>
      </c>
      <c r="G336" s="237"/>
      <c r="H336" s="237"/>
      <c r="I336" s="237"/>
      <c r="J336" s="237"/>
      <c r="K336" s="47">
        <f>K341</f>
        <v>0</v>
      </c>
      <c r="L336" s="47">
        <v>0</v>
      </c>
      <c r="M336" s="47">
        <f t="shared" si="100"/>
        <v>0</v>
      </c>
      <c r="N336" s="47">
        <f t="shared" si="100"/>
        <v>0</v>
      </c>
      <c r="O336" s="241"/>
    </row>
    <row r="337" spans="1:15" ht="21.75" hidden="1" customHeight="1" x14ac:dyDescent="0.25">
      <c r="A337" s="238"/>
      <c r="B337" s="43"/>
      <c r="C337" s="78"/>
      <c r="D337" s="45" t="s">
        <v>23</v>
      </c>
      <c r="E337" s="46">
        <f t="shared" si="98"/>
        <v>0</v>
      </c>
      <c r="F337" s="237">
        <f t="shared" si="99"/>
        <v>0</v>
      </c>
      <c r="G337" s="237"/>
      <c r="H337" s="237"/>
      <c r="I337" s="237"/>
      <c r="J337" s="237"/>
      <c r="K337" s="47">
        <v>0</v>
      </c>
      <c r="L337" s="47">
        <v>0</v>
      </c>
      <c r="M337" s="47">
        <f t="shared" si="100"/>
        <v>0</v>
      </c>
      <c r="N337" s="47">
        <f t="shared" si="100"/>
        <v>0</v>
      </c>
      <c r="O337" s="241"/>
    </row>
    <row r="338" spans="1:15" ht="18.75" hidden="1" x14ac:dyDescent="0.25">
      <c r="A338" s="238"/>
      <c r="B338" s="43"/>
      <c r="C338" s="78"/>
      <c r="D338" s="45" t="s">
        <v>24</v>
      </c>
      <c r="E338" s="46">
        <f t="shared" si="98"/>
        <v>0</v>
      </c>
      <c r="F338" s="237">
        <f t="shared" si="99"/>
        <v>0</v>
      </c>
      <c r="G338" s="237"/>
      <c r="H338" s="237"/>
      <c r="I338" s="237"/>
      <c r="J338" s="237"/>
      <c r="K338" s="47">
        <f>K343</f>
        <v>0</v>
      </c>
      <c r="L338" s="47">
        <v>0</v>
      </c>
      <c r="M338" s="47">
        <f t="shared" si="100"/>
        <v>0</v>
      </c>
      <c r="N338" s="47">
        <f t="shared" si="100"/>
        <v>0</v>
      </c>
      <c r="O338" s="241"/>
    </row>
    <row r="339" spans="1:15" ht="17.25" hidden="1" customHeight="1" x14ac:dyDescent="0.25">
      <c r="A339" s="238"/>
      <c r="B339" s="43"/>
      <c r="C339" s="78"/>
      <c r="D339" s="79" t="s">
        <v>19</v>
      </c>
      <c r="E339" s="190">
        <f>E340+E341+E342+E343</f>
        <v>0</v>
      </c>
      <c r="F339" s="83"/>
      <c r="G339" s="83"/>
      <c r="H339" s="83"/>
      <c r="I339" s="83"/>
      <c r="J339" s="83"/>
      <c r="K339" s="83"/>
      <c r="L339" s="46"/>
      <c r="M339" s="47">
        <f>M340+M341+M342+M343</f>
        <v>0</v>
      </c>
      <c r="N339" s="47">
        <f>N340+N341+N342+N343</f>
        <v>0</v>
      </c>
      <c r="O339" s="241"/>
    </row>
    <row r="340" spans="1:15" ht="18.75" hidden="1" customHeight="1" x14ac:dyDescent="0.25">
      <c r="A340" s="238"/>
      <c r="B340" s="43"/>
      <c r="C340" s="78"/>
      <c r="D340" s="45" t="s">
        <v>22</v>
      </c>
      <c r="E340" s="190">
        <f>SUM(L340:N340)</f>
        <v>0</v>
      </c>
      <c r="F340" s="83"/>
      <c r="G340" s="83"/>
      <c r="H340" s="83"/>
      <c r="I340" s="83"/>
      <c r="J340" s="83"/>
      <c r="K340" s="83"/>
      <c r="L340" s="46"/>
      <c r="M340" s="47">
        <v>0</v>
      </c>
      <c r="N340" s="47">
        <v>0</v>
      </c>
      <c r="O340" s="241"/>
    </row>
    <row r="341" spans="1:15" ht="22.5" hidden="1" customHeight="1" x14ac:dyDescent="0.25">
      <c r="A341" s="238"/>
      <c r="B341" s="43"/>
      <c r="C341" s="78"/>
      <c r="D341" s="45" t="s">
        <v>21</v>
      </c>
      <c r="E341" s="190">
        <f>SUM(L341:N341)</f>
        <v>0</v>
      </c>
      <c r="F341" s="83"/>
      <c r="G341" s="83"/>
      <c r="H341" s="83"/>
      <c r="I341" s="83"/>
      <c r="J341" s="83"/>
      <c r="K341" s="83"/>
      <c r="L341" s="46"/>
      <c r="M341" s="47">
        <v>0</v>
      </c>
      <c r="N341" s="47">
        <v>0</v>
      </c>
      <c r="O341" s="241"/>
    </row>
    <row r="342" spans="1:15" ht="22.5" hidden="1" customHeight="1" x14ac:dyDescent="0.25">
      <c r="A342" s="238"/>
      <c r="B342" s="43"/>
      <c r="C342" s="78"/>
      <c r="D342" s="45" t="s">
        <v>23</v>
      </c>
      <c r="E342" s="190">
        <f>SUM(L342:N342)</f>
        <v>0</v>
      </c>
      <c r="F342" s="83"/>
      <c r="G342" s="83"/>
      <c r="H342" s="83"/>
      <c r="I342" s="83"/>
      <c r="J342" s="83"/>
      <c r="K342" s="83"/>
      <c r="L342" s="46"/>
      <c r="M342" s="47">
        <v>0</v>
      </c>
      <c r="N342" s="47">
        <v>0</v>
      </c>
      <c r="O342" s="241"/>
    </row>
    <row r="343" spans="1:15" ht="18.75" hidden="1" customHeight="1" x14ac:dyDescent="0.25">
      <c r="A343" s="238"/>
      <c r="B343" s="43"/>
      <c r="C343" s="78"/>
      <c r="D343" s="45" t="s">
        <v>24</v>
      </c>
      <c r="E343" s="190">
        <f>SUM(L343:N343)</f>
        <v>0</v>
      </c>
      <c r="F343" s="83"/>
      <c r="G343" s="83"/>
      <c r="H343" s="83"/>
      <c r="I343" s="83"/>
      <c r="J343" s="83"/>
      <c r="K343" s="83"/>
      <c r="L343" s="46"/>
      <c r="M343" s="47">
        <v>0</v>
      </c>
      <c r="N343" s="47">
        <v>0</v>
      </c>
      <c r="O343" s="241"/>
    </row>
    <row r="344" spans="1:15" ht="17.25" hidden="1" customHeight="1" x14ac:dyDescent="0.25">
      <c r="A344" s="238"/>
      <c r="B344" s="43"/>
      <c r="C344" s="78"/>
      <c r="D344" s="79" t="s">
        <v>19</v>
      </c>
      <c r="E344" s="190">
        <f>E345+E346+E347+E348</f>
        <v>0</v>
      </c>
      <c r="F344" s="83"/>
      <c r="G344" s="83"/>
      <c r="H344" s="83"/>
      <c r="I344" s="83"/>
      <c r="J344" s="83"/>
      <c r="K344" s="83"/>
      <c r="L344" s="46"/>
      <c r="M344" s="47">
        <f>M345+M346+M347+M348</f>
        <v>0</v>
      </c>
      <c r="N344" s="47">
        <f>N345+N346+N347+N348</f>
        <v>0</v>
      </c>
      <c r="O344" s="241"/>
    </row>
    <row r="345" spans="1:15" ht="22.5" hidden="1" customHeight="1" x14ac:dyDescent="0.25">
      <c r="A345" s="238"/>
      <c r="B345" s="43"/>
      <c r="C345" s="78"/>
      <c r="D345" s="45" t="s">
        <v>21</v>
      </c>
      <c r="E345" s="190">
        <f>SUM(L345:N345)</f>
        <v>0</v>
      </c>
      <c r="F345" s="83"/>
      <c r="G345" s="83"/>
      <c r="H345" s="83"/>
      <c r="I345" s="83"/>
      <c r="J345" s="83"/>
      <c r="K345" s="83"/>
      <c r="L345" s="46"/>
      <c r="M345" s="47">
        <f t="shared" ref="M345:N348" si="101">M350</f>
        <v>0</v>
      </c>
      <c r="N345" s="47">
        <f t="shared" si="101"/>
        <v>0</v>
      </c>
      <c r="O345" s="241"/>
    </row>
    <row r="346" spans="1:15" ht="18.75" hidden="1" customHeight="1" x14ac:dyDescent="0.25">
      <c r="A346" s="238"/>
      <c r="B346" s="43"/>
      <c r="C346" s="78"/>
      <c r="D346" s="45" t="s">
        <v>22</v>
      </c>
      <c r="E346" s="190">
        <f>SUM(L346:N346)</f>
        <v>0</v>
      </c>
      <c r="F346" s="83"/>
      <c r="G346" s="83"/>
      <c r="H346" s="83"/>
      <c r="I346" s="83"/>
      <c r="J346" s="83"/>
      <c r="K346" s="83"/>
      <c r="L346" s="46"/>
      <c r="M346" s="47">
        <f t="shared" si="101"/>
        <v>0</v>
      </c>
      <c r="N346" s="47">
        <f t="shared" si="101"/>
        <v>0</v>
      </c>
      <c r="O346" s="241"/>
    </row>
    <row r="347" spans="1:15" ht="22.5" hidden="1" customHeight="1" x14ac:dyDescent="0.25">
      <c r="A347" s="238"/>
      <c r="B347" s="43"/>
      <c r="C347" s="78"/>
      <c r="D347" s="45" t="s">
        <v>23</v>
      </c>
      <c r="E347" s="190">
        <f>SUM(L347:N347)</f>
        <v>0</v>
      </c>
      <c r="F347" s="83"/>
      <c r="G347" s="83"/>
      <c r="H347" s="83"/>
      <c r="I347" s="83"/>
      <c r="J347" s="83"/>
      <c r="K347" s="83"/>
      <c r="L347" s="46"/>
      <c r="M347" s="47">
        <f t="shared" si="101"/>
        <v>0</v>
      </c>
      <c r="N347" s="47">
        <f t="shared" si="101"/>
        <v>0</v>
      </c>
      <c r="O347" s="241"/>
    </row>
    <row r="348" spans="1:15" ht="18.75" hidden="1" customHeight="1" x14ac:dyDescent="0.25">
      <c r="A348" s="238"/>
      <c r="B348" s="43"/>
      <c r="C348" s="78"/>
      <c r="D348" s="45" t="s">
        <v>24</v>
      </c>
      <c r="E348" s="190">
        <f>SUM(L348:N348)</f>
        <v>0</v>
      </c>
      <c r="F348" s="83"/>
      <c r="G348" s="83"/>
      <c r="H348" s="83"/>
      <c r="I348" s="83"/>
      <c r="J348" s="83"/>
      <c r="K348" s="83"/>
      <c r="L348" s="46"/>
      <c r="M348" s="47">
        <f t="shared" si="101"/>
        <v>0</v>
      </c>
      <c r="N348" s="47">
        <f t="shared" si="101"/>
        <v>0</v>
      </c>
      <c r="O348" s="241"/>
    </row>
    <row r="349" spans="1:15" ht="17.25" hidden="1" customHeight="1" x14ac:dyDescent="0.25">
      <c r="A349" s="238"/>
      <c r="B349" s="43"/>
      <c r="C349" s="78"/>
      <c r="D349" s="79" t="s">
        <v>19</v>
      </c>
      <c r="E349" s="190">
        <f>E350+E351+E352+E353</f>
        <v>0</v>
      </c>
      <c r="F349" s="83"/>
      <c r="G349" s="83"/>
      <c r="H349" s="83"/>
      <c r="I349" s="83"/>
      <c r="J349" s="83"/>
      <c r="K349" s="83"/>
      <c r="L349" s="46"/>
      <c r="M349" s="47">
        <f>M350+M351+M352+M353</f>
        <v>0</v>
      </c>
      <c r="N349" s="47">
        <f>N350+N351+N352+N353</f>
        <v>0</v>
      </c>
      <c r="O349" s="241"/>
    </row>
    <row r="350" spans="1:15" ht="22.5" hidden="1" customHeight="1" x14ac:dyDescent="0.25">
      <c r="A350" s="238"/>
      <c r="B350" s="43"/>
      <c r="C350" s="78"/>
      <c r="D350" s="45" t="s">
        <v>21</v>
      </c>
      <c r="E350" s="190">
        <f>SUM(L350:N350)</f>
        <v>0</v>
      </c>
      <c r="F350" s="83"/>
      <c r="G350" s="83"/>
      <c r="H350" s="83"/>
      <c r="I350" s="83"/>
      <c r="J350" s="83"/>
      <c r="K350" s="83"/>
      <c r="L350" s="46"/>
      <c r="M350" s="47">
        <v>0</v>
      </c>
      <c r="N350" s="47">
        <f>8335*0</f>
        <v>0</v>
      </c>
      <c r="O350" s="241"/>
    </row>
    <row r="351" spans="1:15" ht="18.75" hidden="1" customHeight="1" x14ac:dyDescent="0.25">
      <c r="A351" s="238"/>
      <c r="B351" s="43"/>
      <c r="C351" s="78"/>
      <c r="D351" s="45" t="s">
        <v>22</v>
      </c>
      <c r="E351" s="190">
        <f>SUM(L351:N351)</f>
        <v>0</v>
      </c>
      <c r="F351" s="83"/>
      <c r="G351" s="83"/>
      <c r="H351" s="83"/>
      <c r="I351" s="83"/>
      <c r="J351" s="83"/>
      <c r="K351" s="83"/>
      <c r="L351" s="46"/>
      <c r="M351" s="47">
        <v>0</v>
      </c>
      <c r="N351" s="47">
        <v>0</v>
      </c>
      <c r="O351" s="241"/>
    </row>
    <row r="352" spans="1:15" ht="22.5" hidden="1" customHeight="1" x14ac:dyDescent="0.25">
      <c r="A352" s="238"/>
      <c r="B352" s="43"/>
      <c r="C352" s="78"/>
      <c r="D352" s="45" t="s">
        <v>23</v>
      </c>
      <c r="E352" s="190">
        <f>SUM(L352:N352)</f>
        <v>0</v>
      </c>
      <c r="F352" s="83"/>
      <c r="G352" s="83"/>
      <c r="H352" s="83"/>
      <c r="I352" s="83"/>
      <c r="J352" s="83"/>
      <c r="K352" s="83"/>
      <c r="L352" s="46"/>
      <c r="M352" s="47">
        <v>0</v>
      </c>
      <c r="N352" s="47">
        <f>8335*0</f>
        <v>0</v>
      </c>
      <c r="O352" s="241"/>
    </row>
    <row r="353" spans="1:15" ht="18.75" hidden="1" customHeight="1" x14ac:dyDescent="0.25">
      <c r="A353" s="238"/>
      <c r="B353" s="43"/>
      <c r="C353" s="78"/>
      <c r="D353" s="45" t="s">
        <v>24</v>
      </c>
      <c r="E353" s="190">
        <f>SUM(L353:N353)</f>
        <v>0</v>
      </c>
      <c r="F353" s="83"/>
      <c r="G353" s="83"/>
      <c r="H353" s="83"/>
      <c r="I353" s="83"/>
      <c r="J353" s="83"/>
      <c r="K353" s="83"/>
      <c r="L353" s="46"/>
      <c r="M353" s="47">
        <v>0</v>
      </c>
      <c r="N353" s="47">
        <v>0</v>
      </c>
      <c r="O353" s="241"/>
    </row>
    <row r="354" spans="1:15" ht="31.5" hidden="1" customHeight="1" x14ac:dyDescent="0.25">
      <c r="A354" s="238"/>
      <c r="B354" s="43" t="s">
        <v>153</v>
      </c>
      <c r="C354" s="181"/>
      <c r="D354" s="240"/>
      <c r="E354" s="183" t="s">
        <v>29</v>
      </c>
      <c r="F354" s="183" t="s">
        <v>30</v>
      </c>
      <c r="G354" s="183" t="s">
        <v>54</v>
      </c>
      <c r="H354" s="183"/>
      <c r="I354" s="183"/>
      <c r="J354" s="183"/>
      <c r="K354" s="183" t="s">
        <v>11</v>
      </c>
      <c r="L354" s="183" t="s">
        <v>12</v>
      </c>
      <c r="M354" s="183" t="s">
        <v>13</v>
      </c>
      <c r="N354" s="183" t="s">
        <v>14</v>
      </c>
      <c r="O354" s="241"/>
    </row>
    <row r="355" spans="1:15" ht="53.25" hidden="1" customHeight="1" x14ac:dyDescent="0.25">
      <c r="A355" s="238"/>
      <c r="B355" s="43"/>
      <c r="C355" s="181"/>
      <c r="D355" s="240"/>
      <c r="E355" s="183"/>
      <c r="F355" s="183"/>
      <c r="G355" s="196" t="s">
        <v>32</v>
      </c>
      <c r="H355" s="196" t="s">
        <v>33</v>
      </c>
      <c r="I355" s="196" t="s">
        <v>34</v>
      </c>
      <c r="J355" s="196" t="s">
        <v>35</v>
      </c>
      <c r="K355" s="183"/>
      <c r="L355" s="183"/>
      <c r="M355" s="183"/>
      <c r="N355" s="183"/>
      <c r="O355" s="241"/>
    </row>
    <row r="356" spans="1:15" ht="27" hidden="1" customHeight="1" x14ac:dyDescent="0.25">
      <c r="A356" s="238"/>
      <c r="B356" s="43"/>
      <c r="C356" s="181"/>
      <c r="D356" s="240"/>
      <c r="E356" s="242" t="s">
        <v>42</v>
      </c>
      <c r="F356" s="198" t="s">
        <v>42</v>
      </c>
      <c r="G356" s="198" t="s">
        <v>42</v>
      </c>
      <c r="H356" s="198" t="s">
        <v>42</v>
      </c>
      <c r="I356" s="198" t="s">
        <v>42</v>
      </c>
      <c r="J356" s="198" t="s">
        <v>42</v>
      </c>
      <c r="K356" s="198" t="s">
        <v>42</v>
      </c>
      <c r="L356" s="197" t="s">
        <v>42</v>
      </c>
      <c r="M356" s="197" t="s">
        <v>154</v>
      </c>
      <c r="N356" s="197" t="s">
        <v>154</v>
      </c>
      <c r="O356" s="241"/>
    </row>
    <row r="357" spans="1:15" ht="17.25" hidden="1" customHeight="1" x14ac:dyDescent="0.25">
      <c r="A357" s="210"/>
      <c r="B357" s="243" t="s">
        <v>155</v>
      </c>
      <c r="C357" s="244"/>
      <c r="D357" s="245" t="s">
        <v>19</v>
      </c>
      <c r="E357" s="46">
        <f>SUM(F357:N357)</f>
        <v>0</v>
      </c>
      <c r="F357" s="246">
        <f>SUM(F358:J361)</f>
        <v>0</v>
      </c>
      <c r="G357" s="246"/>
      <c r="H357" s="246"/>
      <c r="I357" s="246"/>
      <c r="J357" s="246"/>
      <c r="K357" s="46">
        <f>SUM(K358:K361)</f>
        <v>0</v>
      </c>
      <c r="L357" s="46">
        <f t="shared" ref="L357:N357" si="102">SUM(L358:L361)</f>
        <v>0</v>
      </c>
      <c r="M357" s="46">
        <f t="shared" si="102"/>
        <v>0</v>
      </c>
      <c r="N357" s="46">
        <f t="shared" si="102"/>
        <v>0</v>
      </c>
      <c r="O357" s="247"/>
    </row>
    <row r="358" spans="1:15" ht="21" hidden="1" x14ac:dyDescent="0.25">
      <c r="A358" s="210"/>
      <c r="B358" s="243"/>
      <c r="C358" s="244"/>
      <c r="D358" s="248" t="s">
        <v>21</v>
      </c>
      <c r="E358" s="46">
        <f t="shared" ref="E358:E361" si="103">SUM(F358:N358)</f>
        <v>0</v>
      </c>
      <c r="F358" s="246">
        <f>F317+F330</f>
        <v>0</v>
      </c>
      <c r="G358" s="246"/>
      <c r="H358" s="246"/>
      <c r="I358" s="246"/>
      <c r="J358" s="246"/>
      <c r="K358" s="249">
        <f>K317+K330</f>
        <v>0</v>
      </c>
      <c r="L358" s="249">
        <f>L317+L330</f>
        <v>0</v>
      </c>
      <c r="M358" s="249">
        <f>M317+M330</f>
        <v>0</v>
      </c>
      <c r="N358" s="249">
        <f>N317+N330</f>
        <v>0</v>
      </c>
      <c r="O358" s="247"/>
    </row>
    <row r="359" spans="1:15" ht="21" hidden="1" x14ac:dyDescent="0.25">
      <c r="A359" s="210"/>
      <c r="B359" s="243"/>
      <c r="C359" s="244"/>
      <c r="D359" s="248" t="s">
        <v>22</v>
      </c>
      <c r="E359" s="46">
        <f t="shared" si="103"/>
        <v>0</v>
      </c>
      <c r="F359" s="246">
        <f t="shared" ref="F359:F361" si="104">F318+F331</f>
        <v>0</v>
      </c>
      <c r="G359" s="246"/>
      <c r="H359" s="246"/>
      <c r="I359" s="246"/>
      <c r="J359" s="246"/>
      <c r="K359" s="249">
        <f t="shared" ref="K359:N361" si="105">K318+K331</f>
        <v>0</v>
      </c>
      <c r="L359" s="249">
        <f t="shared" si="105"/>
        <v>0</v>
      </c>
      <c r="M359" s="249">
        <f t="shared" si="105"/>
        <v>0</v>
      </c>
      <c r="N359" s="249">
        <f t="shared" si="105"/>
        <v>0</v>
      </c>
      <c r="O359" s="247"/>
    </row>
    <row r="360" spans="1:15" ht="21" hidden="1" customHeight="1" x14ac:dyDescent="0.25">
      <c r="A360" s="210"/>
      <c r="B360" s="243"/>
      <c r="C360" s="244"/>
      <c r="D360" s="248" t="s">
        <v>23</v>
      </c>
      <c r="E360" s="46">
        <f t="shared" si="103"/>
        <v>0</v>
      </c>
      <c r="F360" s="246">
        <f t="shared" si="104"/>
        <v>0</v>
      </c>
      <c r="G360" s="246"/>
      <c r="H360" s="246"/>
      <c r="I360" s="246"/>
      <c r="J360" s="246"/>
      <c r="K360" s="249">
        <f t="shared" si="105"/>
        <v>0</v>
      </c>
      <c r="L360" s="249">
        <f t="shared" si="105"/>
        <v>0</v>
      </c>
      <c r="M360" s="249">
        <f t="shared" si="105"/>
        <v>0</v>
      </c>
      <c r="N360" s="249">
        <f t="shared" si="105"/>
        <v>0</v>
      </c>
      <c r="O360" s="247"/>
    </row>
    <row r="361" spans="1:15" ht="18.75" hidden="1" x14ac:dyDescent="0.25">
      <c r="A361" s="210"/>
      <c r="B361" s="243"/>
      <c r="C361" s="244"/>
      <c r="D361" s="248" t="s">
        <v>24</v>
      </c>
      <c r="E361" s="46">
        <f t="shared" si="103"/>
        <v>0</v>
      </c>
      <c r="F361" s="246">
        <f t="shared" si="104"/>
        <v>0</v>
      </c>
      <c r="G361" s="246"/>
      <c r="H361" s="246"/>
      <c r="I361" s="246"/>
      <c r="J361" s="246"/>
      <c r="K361" s="249">
        <f t="shared" si="105"/>
        <v>0</v>
      </c>
      <c r="L361" s="249">
        <f t="shared" si="105"/>
        <v>0</v>
      </c>
      <c r="M361" s="249">
        <f t="shared" si="105"/>
        <v>0</v>
      </c>
      <c r="N361" s="249">
        <f t="shared" si="105"/>
        <v>0</v>
      </c>
      <c r="O361" s="247"/>
    </row>
    <row r="362" spans="1:15" hidden="1" x14ac:dyDescent="0.25">
      <c r="A362" s="8"/>
      <c r="B362" s="250"/>
      <c r="C362" s="250"/>
      <c r="D362" s="251"/>
      <c r="E362" s="139"/>
      <c r="F362" s="139"/>
      <c r="G362" s="139"/>
      <c r="H362" s="139"/>
      <c r="I362" s="139"/>
      <c r="J362" s="139"/>
      <c r="K362" s="139"/>
      <c r="L362" s="252"/>
      <c r="M362" s="253"/>
      <c r="N362" s="253"/>
      <c r="O362" s="139"/>
    </row>
    <row r="363" spans="1:15" ht="33.75" customHeight="1" x14ac:dyDescent="0.25">
      <c r="A363" s="8"/>
      <c r="B363" s="7" t="s">
        <v>156</v>
      </c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</row>
    <row r="364" spans="1:15" x14ac:dyDescent="0.25">
      <c r="A364" s="8"/>
      <c r="B364" s="254"/>
      <c r="C364" s="254"/>
      <c r="D364" s="254"/>
      <c r="E364" s="254"/>
      <c r="F364" s="254"/>
      <c r="G364" s="254"/>
      <c r="H364" s="254"/>
      <c r="I364" s="254"/>
      <c r="J364" s="254"/>
      <c r="K364" s="254"/>
      <c r="L364" s="254"/>
      <c r="M364" s="254"/>
      <c r="N364" s="254"/>
      <c r="O364" s="254"/>
    </row>
    <row r="365" spans="1:15" ht="33.75" customHeight="1" x14ac:dyDescent="0.25">
      <c r="A365" s="255" t="s">
        <v>3</v>
      </c>
      <c r="B365" s="12" t="s">
        <v>4</v>
      </c>
      <c r="C365" s="11" t="s">
        <v>45</v>
      </c>
      <c r="D365" s="11" t="s">
        <v>6</v>
      </c>
      <c r="E365" s="12" t="s">
        <v>46</v>
      </c>
      <c r="F365" s="12" t="s">
        <v>8</v>
      </c>
      <c r="G365" s="12"/>
      <c r="H365" s="12"/>
      <c r="I365" s="12"/>
      <c r="J365" s="12"/>
      <c r="K365" s="12"/>
      <c r="L365" s="12"/>
      <c r="M365" s="12"/>
      <c r="N365" s="12"/>
      <c r="O365" s="12" t="s">
        <v>9</v>
      </c>
    </row>
    <row r="366" spans="1:15" ht="15.75" customHeight="1" x14ac:dyDescent="0.25">
      <c r="A366" s="255"/>
      <c r="B366" s="12"/>
      <c r="C366" s="11"/>
      <c r="D366" s="11"/>
      <c r="E366" s="12"/>
      <c r="F366" s="12" t="s">
        <v>10</v>
      </c>
      <c r="G366" s="12"/>
      <c r="H366" s="12"/>
      <c r="I366" s="12"/>
      <c r="J366" s="12"/>
      <c r="K366" s="13" t="s">
        <v>11</v>
      </c>
      <c r="L366" s="13" t="s">
        <v>12</v>
      </c>
      <c r="M366" s="13" t="s">
        <v>13</v>
      </c>
      <c r="N366" s="13" t="s">
        <v>14</v>
      </c>
      <c r="O366" s="12"/>
    </row>
    <row r="367" spans="1:15" x14ac:dyDescent="0.25">
      <c r="A367" s="14">
        <v>1</v>
      </c>
      <c r="B367" s="13">
        <v>2</v>
      </c>
      <c r="C367" s="15">
        <v>3</v>
      </c>
      <c r="D367" s="15">
        <v>4</v>
      </c>
      <c r="E367" s="13">
        <v>5</v>
      </c>
      <c r="F367" s="12">
        <v>6</v>
      </c>
      <c r="G367" s="12"/>
      <c r="H367" s="12"/>
      <c r="I367" s="12"/>
      <c r="J367" s="12"/>
      <c r="K367" s="13">
        <v>7</v>
      </c>
      <c r="L367" s="13">
        <v>8</v>
      </c>
      <c r="M367" s="16">
        <v>9</v>
      </c>
      <c r="N367" s="16">
        <v>10</v>
      </c>
      <c r="O367" s="13">
        <v>11</v>
      </c>
    </row>
    <row r="368" spans="1:15" ht="69.75" customHeight="1" x14ac:dyDescent="0.25">
      <c r="A368" s="256"/>
      <c r="B368" s="18" t="s">
        <v>157</v>
      </c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9" t="s">
        <v>16</v>
      </c>
    </row>
    <row r="369" spans="1:15" ht="21.75" customHeight="1" x14ac:dyDescent="0.25">
      <c r="A369" s="255" t="s">
        <v>48</v>
      </c>
      <c r="B369" s="21" t="s">
        <v>158</v>
      </c>
      <c r="C369" s="12" t="s">
        <v>18</v>
      </c>
      <c r="D369" s="22" t="s">
        <v>19</v>
      </c>
      <c r="E369" s="23">
        <f t="shared" ref="E369:E378" si="106">SUM(F369:N369)</f>
        <v>1135109.5828100001</v>
      </c>
      <c r="F369" s="24">
        <f>SUM(F370:J373)</f>
        <v>220826.17425000004</v>
      </c>
      <c r="G369" s="24"/>
      <c r="H369" s="24"/>
      <c r="I369" s="24"/>
      <c r="J369" s="24"/>
      <c r="K369" s="25">
        <f>SUM(K370:K373)</f>
        <v>206552.08559</v>
      </c>
      <c r="L369" s="25">
        <f t="shared" ref="L369:N369" si="107">SUM(L370:L373)</f>
        <v>238525.50610999999</v>
      </c>
      <c r="M369" s="25">
        <f t="shared" si="107"/>
        <v>234602.90842999998</v>
      </c>
      <c r="N369" s="25">
        <f t="shared" si="107"/>
        <v>234602.90842999998</v>
      </c>
      <c r="O369" s="257" t="s">
        <v>159</v>
      </c>
    </row>
    <row r="370" spans="1:15" ht="22.5" x14ac:dyDescent="0.3">
      <c r="A370" s="255"/>
      <c r="B370" s="21"/>
      <c r="C370" s="12"/>
      <c r="D370" s="26" t="s">
        <v>21</v>
      </c>
      <c r="E370" s="23">
        <f t="shared" si="106"/>
        <v>0</v>
      </c>
      <c r="F370" s="258">
        <f>F375</f>
        <v>0</v>
      </c>
      <c r="G370" s="258"/>
      <c r="H370" s="258"/>
      <c r="I370" s="258"/>
      <c r="J370" s="258"/>
      <c r="K370" s="259">
        <f>K375</f>
        <v>0</v>
      </c>
      <c r="L370" s="259">
        <f>L375</f>
        <v>0</v>
      </c>
      <c r="M370" s="259">
        <f>M375</f>
        <v>0</v>
      </c>
      <c r="N370" s="259">
        <f>N375</f>
        <v>0</v>
      </c>
      <c r="O370" s="257"/>
    </row>
    <row r="371" spans="1:15" ht="18.75" x14ac:dyDescent="0.3">
      <c r="A371" s="255"/>
      <c r="B371" s="21"/>
      <c r="C371" s="12"/>
      <c r="D371" s="26" t="s">
        <v>22</v>
      </c>
      <c r="E371" s="23">
        <f t="shared" si="106"/>
        <v>0</v>
      </c>
      <c r="F371" s="258">
        <f t="shared" ref="F371:F373" si="108">F376</f>
        <v>0</v>
      </c>
      <c r="G371" s="258"/>
      <c r="H371" s="258"/>
      <c r="I371" s="258"/>
      <c r="J371" s="258"/>
      <c r="K371" s="259">
        <f t="shared" ref="K371:N373" si="109">K376</f>
        <v>0</v>
      </c>
      <c r="L371" s="259">
        <f t="shared" si="109"/>
        <v>0</v>
      </c>
      <c r="M371" s="259">
        <f t="shared" si="109"/>
        <v>0</v>
      </c>
      <c r="N371" s="259">
        <f t="shared" si="109"/>
        <v>0</v>
      </c>
      <c r="O371" s="257"/>
    </row>
    <row r="372" spans="1:15" ht="24" customHeight="1" x14ac:dyDescent="0.3">
      <c r="A372" s="255"/>
      <c r="B372" s="21"/>
      <c r="C372" s="12"/>
      <c r="D372" s="26" t="s">
        <v>23</v>
      </c>
      <c r="E372" s="23">
        <f t="shared" si="106"/>
        <v>1135109.5828100001</v>
      </c>
      <c r="F372" s="258">
        <f t="shared" si="108"/>
        <v>220826.17425000004</v>
      </c>
      <c r="G372" s="258"/>
      <c r="H372" s="258"/>
      <c r="I372" s="258"/>
      <c r="J372" s="258"/>
      <c r="K372" s="259">
        <f t="shared" si="109"/>
        <v>206552.08559</v>
      </c>
      <c r="L372" s="259">
        <f t="shared" si="109"/>
        <v>238525.50610999999</v>
      </c>
      <c r="M372" s="259">
        <f t="shared" si="109"/>
        <v>234602.90842999998</v>
      </c>
      <c r="N372" s="259">
        <f t="shared" si="109"/>
        <v>234602.90842999998</v>
      </c>
      <c r="O372" s="257"/>
    </row>
    <row r="373" spans="1:15" ht="24.75" customHeight="1" x14ac:dyDescent="0.3">
      <c r="A373" s="255"/>
      <c r="B373" s="21"/>
      <c r="C373" s="12"/>
      <c r="D373" s="26" t="s">
        <v>24</v>
      </c>
      <c r="E373" s="23">
        <f t="shared" si="106"/>
        <v>0</v>
      </c>
      <c r="F373" s="258">
        <f t="shared" si="108"/>
        <v>0</v>
      </c>
      <c r="G373" s="258"/>
      <c r="H373" s="258"/>
      <c r="I373" s="258"/>
      <c r="J373" s="258"/>
      <c r="K373" s="259">
        <f t="shared" si="109"/>
        <v>0</v>
      </c>
      <c r="L373" s="259">
        <f t="shared" si="109"/>
        <v>0</v>
      </c>
      <c r="M373" s="259">
        <f t="shared" si="109"/>
        <v>0</v>
      </c>
      <c r="N373" s="259">
        <f t="shared" si="109"/>
        <v>0</v>
      </c>
      <c r="O373" s="257"/>
    </row>
    <row r="374" spans="1:15" ht="23.25" customHeight="1" x14ac:dyDescent="0.25">
      <c r="A374" s="255" t="s">
        <v>25</v>
      </c>
      <c r="B374" s="30" t="s">
        <v>160</v>
      </c>
      <c r="C374" s="12" t="s">
        <v>18</v>
      </c>
      <c r="D374" s="22" t="s">
        <v>19</v>
      </c>
      <c r="E374" s="23">
        <f t="shared" si="106"/>
        <v>1135109.5828100001</v>
      </c>
      <c r="F374" s="24">
        <f>SUM(F375:J378)</f>
        <v>220826.17425000004</v>
      </c>
      <c r="G374" s="24"/>
      <c r="H374" s="24"/>
      <c r="I374" s="24"/>
      <c r="J374" s="24"/>
      <c r="K374" s="25">
        <f>SUM(K375:K378)</f>
        <v>206552.08559</v>
      </c>
      <c r="L374" s="25">
        <f t="shared" ref="L374:N374" si="110">SUM(L375:L378)</f>
        <v>238525.50610999999</v>
      </c>
      <c r="M374" s="25">
        <f t="shared" si="110"/>
        <v>234602.90842999998</v>
      </c>
      <c r="N374" s="25">
        <f t="shared" si="110"/>
        <v>234602.90842999998</v>
      </c>
      <c r="O374" s="260" t="s">
        <v>159</v>
      </c>
    </row>
    <row r="375" spans="1:15" ht="22.5" customHeight="1" x14ac:dyDescent="0.3">
      <c r="A375" s="255"/>
      <c r="B375" s="30"/>
      <c r="C375" s="12"/>
      <c r="D375" s="26" t="s">
        <v>21</v>
      </c>
      <c r="E375" s="23">
        <f t="shared" si="106"/>
        <v>0</v>
      </c>
      <c r="F375" s="261">
        <f>F383+F403+F418</f>
        <v>0</v>
      </c>
      <c r="G375" s="261"/>
      <c r="H375" s="261"/>
      <c r="I375" s="261"/>
      <c r="J375" s="261"/>
      <c r="K375" s="259">
        <f>K383+K403+K418</f>
        <v>0</v>
      </c>
      <c r="L375" s="259">
        <f>L383+L403+L418</f>
        <v>0</v>
      </c>
      <c r="M375" s="259">
        <f>M383+M403+M418</f>
        <v>0</v>
      </c>
      <c r="N375" s="259">
        <f>N383+N403+N418</f>
        <v>0</v>
      </c>
      <c r="O375" s="260"/>
    </row>
    <row r="376" spans="1:15" ht="18.75" x14ac:dyDescent="0.3">
      <c r="A376" s="255"/>
      <c r="B376" s="30"/>
      <c r="C376" s="12"/>
      <c r="D376" s="26" t="s">
        <v>22</v>
      </c>
      <c r="E376" s="23">
        <f t="shared" si="106"/>
        <v>0</v>
      </c>
      <c r="F376" s="261">
        <f t="shared" ref="F376:F378" si="111">F384+F404+F419</f>
        <v>0</v>
      </c>
      <c r="G376" s="261"/>
      <c r="H376" s="261"/>
      <c r="I376" s="261"/>
      <c r="J376" s="261"/>
      <c r="K376" s="259">
        <f t="shared" ref="K376:N378" si="112">K384+K404+K419</f>
        <v>0</v>
      </c>
      <c r="L376" s="259">
        <f t="shared" si="112"/>
        <v>0</v>
      </c>
      <c r="M376" s="259">
        <f t="shared" si="112"/>
        <v>0</v>
      </c>
      <c r="N376" s="259">
        <f t="shared" si="112"/>
        <v>0</v>
      </c>
      <c r="O376" s="260"/>
    </row>
    <row r="377" spans="1:15" ht="22.5" customHeight="1" x14ac:dyDescent="0.3">
      <c r="A377" s="255"/>
      <c r="B377" s="30"/>
      <c r="C377" s="12"/>
      <c r="D377" s="26" t="s">
        <v>23</v>
      </c>
      <c r="E377" s="23">
        <f t="shared" si="106"/>
        <v>1135109.5828100001</v>
      </c>
      <c r="F377" s="261">
        <f>F385+F405+F420</f>
        <v>220826.17425000004</v>
      </c>
      <c r="G377" s="261"/>
      <c r="H377" s="261"/>
      <c r="I377" s="261"/>
      <c r="J377" s="261"/>
      <c r="K377" s="259">
        <f t="shared" si="112"/>
        <v>206552.08559</v>
      </c>
      <c r="L377" s="259">
        <f t="shared" si="112"/>
        <v>238525.50610999999</v>
      </c>
      <c r="M377" s="259">
        <f t="shared" si="112"/>
        <v>234602.90842999998</v>
      </c>
      <c r="N377" s="259">
        <f t="shared" si="112"/>
        <v>234602.90842999998</v>
      </c>
      <c r="O377" s="260"/>
    </row>
    <row r="378" spans="1:15" ht="18.75" x14ac:dyDescent="0.3">
      <c r="A378" s="255"/>
      <c r="B378" s="30"/>
      <c r="C378" s="12"/>
      <c r="D378" s="26" t="s">
        <v>24</v>
      </c>
      <c r="E378" s="23">
        <f t="shared" si="106"/>
        <v>0</v>
      </c>
      <c r="F378" s="261">
        <f t="shared" si="111"/>
        <v>0</v>
      </c>
      <c r="G378" s="261"/>
      <c r="H378" s="261"/>
      <c r="I378" s="261"/>
      <c r="J378" s="261"/>
      <c r="K378" s="259">
        <f t="shared" si="112"/>
        <v>0</v>
      </c>
      <c r="L378" s="259">
        <f t="shared" si="112"/>
        <v>0</v>
      </c>
      <c r="M378" s="259">
        <f t="shared" si="112"/>
        <v>0</v>
      </c>
      <c r="N378" s="259">
        <f t="shared" si="112"/>
        <v>0</v>
      </c>
      <c r="O378" s="260"/>
    </row>
    <row r="379" spans="1:15" ht="30.75" customHeight="1" x14ac:dyDescent="0.25">
      <c r="A379" s="255"/>
      <c r="B379" s="30" t="s">
        <v>161</v>
      </c>
      <c r="C379" s="12" t="s">
        <v>28</v>
      </c>
      <c r="D379" s="35" t="s">
        <v>28</v>
      </c>
      <c r="E379" s="36" t="s">
        <v>29</v>
      </c>
      <c r="F379" s="36" t="s">
        <v>30</v>
      </c>
      <c r="G379" s="36" t="s">
        <v>54</v>
      </c>
      <c r="H379" s="36"/>
      <c r="I379" s="36"/>
      <c r="J379" s="36"/>
      <c r="K379" s="36" t="s">
        <v>11</v>
      </c>
      <c r="L379" s="36" t="s">
        <v>12</v>
      </c>
      <c r="M379" s="36" t="s">
        <v>13</v>
      </c>
      <c r="N379" s="36" t="s">
        <v>14</v>
      </c>
      <c r="O379" s="262"/>
    </row>
    <row r="380" spans="1:15" ht="60" customHeight="1" x14ac:dyDescent="0.25">
      <c r="A380" s="255"/>
      <c r="B380" s="30"/>
      <c r="C380" s="12"/>
      <c r="D380" s="35"/>
      <c r="E380" s="36"/>
      <c r="F380" s="36"/>
      <c r="G380" s="39" t="s">
        <v>32</v>
      </c>
      <c r="H380" s="39" t="s">
        <v>33</v>
      </c>
      <c r="I380" s="39" t="s">
        <v>34</v>
      </c>
      <c r="J380" s="39" t="s">
        <v>35</v>
      </c>
      <c r="K380" s="36"/>
      <c r="L380" s="36"/>
      <c r="M380" s="36"/>
      <c r="N380" s="36"/>
      <c r="O380" s="262"/>
    </row>
    <row r="381" spans="1:15" ht="38.25" customHeight="1" x14ac:dyDescent="0.25">
      <c r="A381" s="255"/>
      <c r="B381" s="30"/>
      <c r="C381" s="12"/>
      <c r="D381" s="35"/>
      <c r="E381" s="40">
        <v>100</v>
      </c>
      <c r="F381" s="40">
        <v>100</v>
      </c>
      <c r="G381" s="40">
        <v>22</v>
      </c>
      <c r="H381" s="40">
        <v>45</v>
      </c>
      <c r="I381" s="40">
        <v>67</v>
      </c>
      <c r="J381" s="40">
        <v>100</v>
      </c>
      <c r="K381" s="41">
        <v>100</v>
      </c>
      <c r="L381" s="41">
        <v>100</v>
      </c>
      <c r="M381" s="41">
        <v>100</v>
      </c>
      <c r="N381" s="41">
        <v>100</v>
      </c>
      <c r="O381" s="262"/>
    </row>
    <row r="382" spans="1:15" ht="17.25" customHeight="1" x14ac:dyDescent="0.25">
      <c r="A382" s="255" t="s">
        <v>55</v>
      </c>
      <c r="B382" s="121" t="s">
        <v>162</v>
      </c>
      <c r="C382" s="12" t="s">
        <v>18</v>
      </c>
      <c r="D382" s="22" t="s">
        <v>19</v>
      </c>
      <c r="E382" s="23">
        <f t="shared" ref="E382:E386" si="113">SUM(F382:N382)</f>
        <v>571720.82524999999</v>
      </c>
      <c r="F382" s="24">
        <f>SUM(F383:J386)</f>
        <v>112080.66052</v>
      </c>
      <c r="G382" s="24"/>
      <c r="H382" s="24"/>
      <c r="I382" s="24"/>
      <c r="J382" s="24"/>
      <c r="K382" s="25">
        <f>SUM(K383:K386)</f>
        <v>104766.28474</v>
      </c>
      <c r="L382" s="25">
        <f t="shared" ref="L382:N382" si="114">SUM(L383:L386)</f>
        <v>120906.35845</v>
      </c>
      <c r="M382" s="25">
        <f t="shared" si="114"/>
        <v>116983.76076999999</v>
      </c>
      <c r="N382" s="25">
        <f t="shared" si="114"/>
        <v>116983.76076999999</v>
      </c>
      <c r="O382" s="71" t="s">
        <v>137</v>
      </c>
    </row>
    <row r="383" spans="1:15" ht="22.5" x14ac:dyDescent="0.25">
      <c r="A383" s="255"/>
      <c r="B383" s="121"/>
      <c r="C383" s="12"/>
      <c r="D383" s="26" t="s">
        <v>21</v>
      </c>
      <c r="E383" s="23">
        <f t="shared" si="113"/>
        <v>0</v>
      </c>
      <c r="F383" s="24">
        <v>0</v>
      </c>
      <c r="G383" s="24"/>
      <c r="H383" s="24"/>
      <c r="I383" s="24"/>
      <c r="J383" s="24"/>
      <c r="K383" s="263">
        <v>0</v>
      </c>
      <c r="L383" s="263">
        <v>0</v>
      </c>
      <c r="M383" s="263">
        <v>0</v>
      </c>
      <c r="N383" s="263">
        <v>0</v>
      </c>
      <c r="O383" s="71"/>
    </row>
    <row r="384" spans="1:15" ht="18.75" x14ac:dyDescent="0.25">
      <c r="A384" s="255"/>
      <c r="B384" s="121"/>
      <c r="C384" s="12"/>
      <c r="D384" s="26" t="s">
        <v>22</v>
      </c>
      <c r="E384" s="23">
        <f t="shared" si="113"/>
        <v>0</v>
      </c>
      <c r="F384" s="24">
        <v>0</v>
      </c>
      <c r="G384" s="24"/>
      <c r="H384" s="24"/>
      <c r="I384" s="24"/>
      <c r="J384" s="24"/>
      <c r="K384" s="263">
        <v>0</v>
      </c>
      <c r="L384" s="263">
        <v>0</v>
      </c>
      <c r="M384" s="263">
        <v>0</v>
      </c>
      <c r="N384" s="263">
        <v>0</v>
      </c>
      <c r="O384" s="71"/>
    </row>
    <row r="385" spans="1:15" ht="22.5" x14ac:dyDescent="0.25">
      <c r="A385" s="255"/>
      <c r="B385" s="121"/>
      <c r="C385" s="12"/>
      <c r="D385" s="26" t="s">
        <v>23</v>
      </c>
      <c r="E385" s="23">
        <f t="shared" si="113"/>
        <v>571720.82524999999</v>
      </c>
      <c r="F385" s="264">
        <f>108158.06284+3922.59768</f>
        <v>112080.66052</v>
      </c>
      <c r="G385" s="264"/>
      <c r="H385" s="264"/>
      <c r="I385" s="264"/>
      <c r="J385" s="264"/>
      <c r="K385" s="74">
        <f>112484.38536+3922.59768-11640.6983</f>
        <v>104766.28474</v>
      </c>
      <c r="L385" s="87">
        <f>116983.76077+3922.59768</f>
        <v>120906.35845</v>
      </c>
      <c r="M385" s="75">
        <v>116983.76076999999</v>
      </c>
      <c r="N385" s="75">
        <v>116983.76076999999</v>
      </c>
      <c r="O385" s="71"/>
    </row>
    <row r="386" spans="1:15" ht="18.75" x14ac:dyDescent="0.25">
      <c r="A386" s="255"/>
      <c r="B386" s="121"/>
      <c r="C386" s="12"/>
      <c r="D386" s="26" t="s">
        <v>24</v>
      </c>
      <c r="E386" s="23">
        <f t="shared" si="113"/>
        <v>0</v>
      </c>
      <c r="F386" s="24">
        <v>0</v>
      </c>
      <c r="G386" s="24"/>
      <c r="H386" s="24"/>
      <c r="I386" s="24"/>
      <c r="J386" s="24"/>
      <c r="K386" s="263">
        <v>0</v>
      </c>
      <c r="L386" s="263">
        <v>0</v>
      </c>
      <c r="M386" s="263">
        <v>0</v>
      </c>
      <c r="N386" s="263">
        <v>0</v>
      </c>
      <c r="O386" s="71"/>
    </row>
    <row r="387" spans="1:15" ht="18.75" hidden="1" customHeight="1" x14ac:dyDescent="0.25">
      <c r="A387" s="265"/>
      <c r="B387" s="266" t="s">
        <v>163</v>
      </c>
      <c r="C387" s="267" t="s">
        <v>57</v>
      </c>
      <c r="D387" s="268" t="s">
        <v>19</v>
      </c>
      <c r="E387" s="269">
        <f>E388+E389+E390+E391</f>
        <v>0</v>
      </c>
      <c r="F387" s="270">
        <v>0</v>
      </c>
      <c r="G387" s="270"/>
      <c r="H387" s="270"/>
      <c r="I387" s="270"/>
      <c r="J387" s="270"/>
      <c r="K387" s="271">
        <f>K388+K389+K390+K391</f>
        <v>0</v>
      </c>
      <c r="L387" s="271">
        <f>L388+L389+L390+L391</f>
        <v>0</v>
      </c>
      <c r="M387" s="271">
        <f>M388+M389+M390+M391</f>
        <v>0</v>
      </c>
      <c r="N387" s="271">
        <f>N388+N389+N390+N391</f>
        <v>0</v>
      </c>
      <c r="O387" s="71"/>
    </row>
    <row r="388" spans="1:15" ht="22.5" hidden="1" customHeight="1" x14ac:dyDescent="0.25">
      <c r="A388" s="265"/>
      <c r="B388" s="266"/>
      <c r="C388" s="267"/>
      <c r="D388" s="272" t="s">
        <v>21</v>
      </c>
      <c r="E388" s="269">
        <f>SUM(L388:N388)</f>
        <v>0</v>
      </c>
      <c r="F388" s="270">
        <v>0</v>
      </c>
      <c r="G388" s="270"/>
      <c r="H388" s="270"/>
      <c r="I388" s="270"/>
      <c r="J388" s="270"/>
      <c r="K388" s="271">
        <v>0</v>
      </c>
      <c r="L388" s="271">
        <v>0</v>
      </c>
      <c r="M388" s="271">
        <v>0</v>
      </c>
      <c r="N388" s="271">
        <v>0</v>
      </c>
      <c r="O388" s="71"/>
    </row>
    <row r="389" spans="1:15" ht="18.75" hidden="1" customHeight="1" x14ac:dyDescent="0.25">
      <c r="A389" s="265"/>
      <c r="B389" s="266"/>
      <c r="C389" s="267"/>
      <c r="D389" s="272" t="s">
        <v>22</v>
      </c>
      <c r="E389" s="269">
        <f>SUM(L389:N389)</f>
        <v>0</v>
      </c>
      <c r="F389" s="270">
        <v>0</v>
      </c>
      <c r="G389" s="270"/>
      <c r="H389" s="270"/>
      <c r="I389" s="270"/>
      <c r="J389" s="270"/>
      <c r="K389" s="271">
        <v>0</v>
      </c>
      <c r="L389" s="271">
        <v>0</v>
      </c>
      <c r="M389" s="271">
        <v>0</v>
      </c>
      <c r="N389" s="271">
        <v>0</v>
      </c>
      <c r="O389" s="71"/>
    </row>
    <row r="390" spans="1:15" ht="22.5" hidden="1" customHeight="1" x14ac:dyDescent="0.25">
      <c r="A390" s="265"/>
      <c r="B390" s="266"/>
      <c r="C390" s="267"/>
      <c r="D390" s="272" t="s">
        <v>23</v>
      </c>
      <c r="E390" s="269">
        <f>SUM(L390:N390)</f>
        <v>0</v>
      </c>
      <c r="F390" s="270">
        <v>0</v>
      </c>
      <c r="G390" s="270"/>
      <c r="H390" s="270"/>
      <c r="I390" s="270"/>
      <c r="J390" s="270"/>
      <c r="K390" s="271">
        <v>0</v>
      </c>
      <c r="L390" s="271">
        <v>0</v>
      </c>
      <c r="M390" s="271">
        <v>0</v>
      </c>
      <c r="N390" s="271">
        <v>0</v>
      </c>
      <c r="O390" s="71"/>
    </row>
    <row r="391" spans="1:15" ht="18.75" hidden="1" customHeight="1" x14ac:dyDescent="0.25">
      <c r="A391" s="265"/>
      <c r="B391" s="266"/>
      <c r="C391" s="267"/>
      <c r="D391" s="272" t="s">
        <v>24</v>
      </c>
      <c r="E391" s="269">
        <f>SUM(L391:N391)</f>
        <v>0</v>
      </c>
      <c r="F391" s="270">
        <v>0</v>
      </c>
      <c r="G391" s="270"/>
      <c r="H391" s="270"/>
      <c r="I391" s="270"/>
      <c r="J391" s="270"/>
      <c r="K391" s="271">
        <v>0</v>
      </c>
      <c r="L391" s="271">
        <v>0</v>
      </c>
      <c r="M391" s="271">
        <v>0</v>
      </c>
      <c r="N391" s="271">
        <v>0</v>
      </c>
      <c r="O391" s="71"/>
    </row>
    <row r="392" spans="1:15" ht="18" hidden="1" customHeight="1" x14ac:dyDescent="0.25">
      <c r="A392" s="273" t="s">
        <v>58</v>
      </c>
      <c r="B392" s="77" t="s">
        <v>164</v>
      </c>
      <c r="C392" s="78" t="s">
        <v>57</v>
      </c>
      <c r="D392" s="79" t="s">
        <v>19</v>
      </c>
      <c r="E392" s="190" t="e">
        <f>E393+E394+E395+E396</f>
        <v>#REF!</v>
      </c>
      <c r="F392" s="83">
        <v>0</v>
      </c>
      <c r="G392" s="83"/>
      <c r="H392" s="83"/>
      <c r="I392" s="83"/>
      <c r="J392" s="83"/>
      <c r="K392" s="274">
        <f>K393+K394+K395+K396</f>
        <v>200</v>
      </c>
      <c r="L392" s="274">
        <f>L393+L394+L395+L396</f>
        <v>200</v>
      </c>
      <c r="M392" s="274">
        <f>M393+M394+M395+M396</f>
        <v>0</v>
      </c>
      <c r="N392" s="274">
        <f>N393+N394+N395+N396</f>
        <v>0</v>
      </c>
      <c r="O392" s="71"/>
    </row>
    <row r="393" spans="1:15" ht="18" hidden="1" customHeight="1" x14ac:dyDescent="0.25">
      <c r="A393" s="273"/>
      <c r="B393" s="77"/>
      <c r="C393" s="78"/>
      <c r="D393" s="45" t="s">
        <v>21</v>
      </c>
      <c r="E393" s="190" t="e">
        <f>F393+K393+#REF!+M393+N393</f>
        <v>#REF!</v>
      </c>
      <c r="F393" s="83">
        <v>0</v>
      </c>
      <c r="G393" s="83"/>
      <c r="H393" s="83"/>
      <c r="I393" s="83"/>
      <c r="J393" s="83"/>
      <c r="K393" s="274">
        <v>0</v>
      </c>
      <c r="L393" s="274">
        <v>0</v>
      </c>
      <c r="M393" s="274">
        <v>0</v>
      </c>
      <c r="N393" s="274">
        <v>0</v>
      </c>
      <c r="O393" s="71"/>
    </row>
    <row r="394" spans="1:15" ht="18" hidden="1" customHeight="1" x14ac:dyDescent="0.25">
      <c r="A394" s="273"/>
      <c r="B394" s="77"/>
      <c r="C394" s="78"/>
      <c r="D394" s="45" t="s">
        <v>22</v>
      </c>
      <c r="E394" s="190" t="e">
        <f>F394+K394+#REF!+M394+N394</f>
        <v>#REF!</v>
      </c>
      <c r="F394" s="83">
        <v>0</v>
      </c>
      <c r="G394" s="83"/>
      <c r="H394" s="83"/>
      <c r="I394" s="83"/>
      <c r="J394" s="83"/>
      <c r="K394" s="274">
        <v>0</v>
      </c>
      <c r="L394" s="274">
        <v>0</v>
      </c>
      <c r="M394" s="274">
        <v>0</v>
      </c>
      <c r="N394" s="274">
        <v>0</v>
      </c>
      <c r="O394" s="71"/>
    </row>
    <row r="395" spans="1:15" ht="18" hidden="1" customHeight="1" x14ac:dyDescent="0.25">
      <c r="A395" s="273"/>
      <c r="B395" s="77"/>
      <c r="C395" s="78"/>
      <c r="D395" s="45" t="s">
        <v>23</v>
      </c>
      <c r="E395" s="190" t="e">
        <f>F395+K395+#REF!+M395+N395</f>
        <v>#REF!</v>
      </c>
      <c r="F395" s="83">
        <v>0</v>
      </c>
      <c r="G395" s="83"/>
      <c r="H395" s="83"/>
      <c r="I395" s="83"/>
      <c r="J395" s="83"/>
      <c r="K395" s="275">
        <v>200</v>
      </c>
      <c r="L395" s="275">
        <v>200</v>
      </c>
      <c r="M395" s="274">
        <v>0</v>
      </c>
      <c r="N395" s="274">
        <v>0</v>
      </c>
      <c r="O395" s="71"/>
    </row>
    <row r="396" spans="1:15" ht="18" hidden="1" customHeight="1" x14ac:dyDescent="0.25">
      <c r="A396" s="273"/>
      <c r="B396" s="77"/>
      <c r="C396" s="78"/>
      <c r="D396" s="45" t="s">
        <v>24</v>
      </c>
      <c r="E396" s="190" t="e">
        <f>F396+K396+#REF!+M396+N396</f>
        <v>#REF!</v>
      </c>
      <c r="F396" s="83">
        <v>0</v>
      </c>
      <c r="G396" s="83"/>
      <c r="H396" s="83"/>
      <c r="I396" s="83"/>
      <c r="J396" s="83"/>
      <c r="K396" s="274">
        <v>0</v>
      </c>
      <c r="L396" s="274">
        <v>0</v>
      </c>
      <c r="M396" s="274">
        <v>0</v>
      </c>
      <c r="N396" s="274">
        <v>0</v>
      </c>
      <c r="O396" s="71"/>
    </row>
    <row r="397" spans="1:15" ht="18" hidden="1" customHeight="1" x14ac:dyDescent="0.25">
      <c r="A397" s="273" t="s">
        <v>60</v>
      </c>
      <c r="B397" s="77" t="s">
        <v>165</v>
      </c>
      <c r="C397" s="78" t="s">
        <v>57</v>
      </c>
      <c r="D397" s="79" t="s">
        <v>19</v>
      </c>
      <c r="E397" s="190" t="e">
        <f>E398+E399+E400+E401</f>
        <v>#REF!</v>
      </c>
      <c r="F397" s="83">
        <v>0</v>
      </c>
      <c r="G397" s="83"/>
      <c r="H397" s="83"/>
      <c r="I397" s="83"/>
      <c r="J397" s="83"/>
      <c r="K397" s="274">
        <f>K398+K399+K400+K401</f>
        <v>6000</v>
      </c>
      <c r="L397" s="274">
        <f>L398+L399+L400+L401</f>
        <v>6000</v>
      </c>
      <c r="M397" s="274">
        <f>M398+M399+M400+M401</f>
        <v>0</v>
      </c>
      <c r="N397" s="274">
        <f>N398+N399+N400+N401</f>
        <v>0</v>
      </c>
      <c r="O397" s="71"/>
    </row>
    <row r="398" spans="1:15" ht="18" hidden="1" customHeight="1" x14ac:dyDescent="0.25">
      <c r="A398" s="273"/>
      <c r="B398" s="77"/>
      <c r="C398" s="78"/>
      <c r="D398" s="45" t="s">
        <v>21</v>
      </c>
      <c r="E398" s="190" t="e">
        <f>F398+K398+#REF!+M398+N398</f>
        <v>#REF!</v>
      </c>
      <c r="F398" s="83">
        <v>0</v>
      </c>
      <c r="G398" s="83"/>
      <c r="H398" s="83"/>
      <c r="I398" s="83"/>
      <c r="J398" s="83"/>
      <c r="K398" s="274">
        <v>0</v>
      </c>
      <c r="L398" s="274">
        <v>0</v>
      </c>
      <c r="M398" s="274">
        <v>0</v>
      </c>
      <c r="N398" s="274">
        <v>0</v>
      </c>
      <c r="O398" s="71"/>
    </row>
    <row r="399" spans="1:15" ht="18" hidden="1" customHeight="1" x14ac:dyDescent="0.25">
      <c r="A399" s="273"/>
      <c r="B399" s="77"/>
      <c r="C399" s="78"/>
      <c r="D399" s="45" t="s">
        <v>22</v>
      </c>
      <c r="E399" s="190" t="e">
        <f>F399+K399+#REF!+M399+N399</f>
        <v>#REF!</v>
      </c>
      <c r="F399" s="83">
        <v>0</v>
      </c>
      <c r="G399" s="83"/>
      <c r="H399" s="83"/>
      <c r="I399" s="83"/>
      <c r="J399" s="83"/>
      <c r="K399" s="274">
        <v>0</v>
      </c>
      <c r="L399" s="274">
        <v>0</v>
      </c>
      <c r="M399" s="274">
        <v>0</v>
      </c>
      <c r="N399" s="274">
        <v>0</v>
      </c>
      <c r="O399" s="71"/>
    </row>
    <row r="400" spans="1:15" ht="18" hidden="1" customHeight="1" x14ac:dyDescent="0.25">
      <c r="A400" s="273"/>
      <c r="B400" s="77"/>
      <c r="C400" s="78"/>
      <c r="D400" s="45" t="s">
        <v>23</v>
      </c>
      <c r="E400" s="190" t="e">
        <f>F400+K400+#REF!+M400+N400</f>
        <v>#REF!</v>
      </c>
      <c r="F400" s="83">
        <v>0</v>
      </c>
      <c r="G400" s="83"/>
      <c r="H400" s="83"/>
      <c r="I400" s="83"/>
      <c r="J400" s="83"/>
      <c r="K400" s="275">
        <v>6000</v>
      </c>
      <c r="L400" s="275">
        <v>6000</v>
      </c>
      <c r="M400" s="274">
        <v>0</v>
      </c>
      <c r="N400" s="274">
        <v>0</v>
      </c>
      <c r="O400" s="71"/>
    </row>
    <row r="401" spans="1:15" ht="18" hidden="1" customHeight="1" x14ac:dyDescent="0.25">
      <c r="A401" s="273"/>
      <c r="B401" s="77"/>
      <c r="C401" s="78"/>
      <c r="D401" s="45" t="s">
        <v>24</v>
      </c>
      <c r="E401" s="190" t="e">
        <f>F401+K401+#REF!+M401+N401</f>
        <v>#REF!</v>
      </c>
      <c r="F401" s="83">
        <v>0</v>
      </c>
      <c r="G401" s="83"/>
      <c r="H401" s="83"/>
      <c r="I401" s="83"/>
      <c r="J401" s="83"/>
      <c r="K401" s="274">
        <v>0</v>
      </c>
      <c r="L401" s="274">
        <v>0</v>
      </c>
      <c r="M401" s="274">
        <v>0</v>
      </c>
      <c r="N401" s="274">
        <v>0</v>
      </c>
      <c r="O401" s="71"/>
    </row>
    <row r="402" spans="1:15" ht="17.25" customHeight="1" x14ac:dyDescent="0.25">
      <c r="A402" s="276" t="s">
        <v>58</v>
      </c>
      <c r="B402" s="121" t="s">
        <v>166</v>
      </c>
      <c r="C402" s="12" t="s">
        <v>18</v>
      </c>
      <c r="D402" s="22" t="s">
        <v>19</v>
      </c>
      <c r="E402" s="23">
        <f t="shared" ref="E402:E406" si="115">SUM(F402:N402)</f>
        <v>413877.82701000001</v>
      </c>
      <c r="F402" s="24">
        <f>SUM(F403:J406)</f>
        <v>79886.856660000005</v>
      </c>
      <c r="G402" s="24"/>
      <c r="H402" s="24"/>
      <c r="I402" s="24"/>
      <c r="J402" s="24"/>
      <c r="K402" s="25">
        <f>SUM(K403:K406)</f>
        <v>74774.097840000002</v>
      </c>
      <c r="L402" s="25">
        <f t="shared" ref="L402:N402" si="116">SUM(L403:L406)</f>
        <v>86405.624169999996</v>
      </c>
      <c r="M402" s="25">
        <f t="shared" si="116"/>
        <v>86405.624169999996</v>
      </c>
      <c r="N402" s="25">
        <f t="shared" si="116"/>
        <v>86405.624169999996</v>
      </c>
      <c r="O402" s="71" t="s">
        <v>167</v>
      </c>
    </row>
    <row r="403" spans="1:15" ht="22.5" x14ac:dyDescent="0.25">
      <c r="A403" s="276"/>
      <c r="B403" s="121"/>
      <c r="C403" s="12"/>
      <c r="D403" s="26" t="s">
        <v>21</v>
      </c>
      <c r="E403" s="23">
        <f t="shared" si="115"/>
        <v>0</v>
      </c>
      <c r="F403" s="24">
        <v>0</v>
      </c>
      <c r="G403" s="24"/>
      <c r="H403" s="24"/>
      <c r="I403" s="24"/>
      <c r="J403" s="24"/>
      <c r="K403" s="263">
        <v>0</v>
      </c>
      <c r="L403" s="263">
        <v>0</v>
      </c>
      <c r="M403" s="263">
        <v>0</v>
      </c>
      <c r="N403" s="263">
        <v>0</v>
      </c>
      <c r="O403" s="71"/>
    </row>
    <row r="404" spans="1:15" ht="18.75" x14ac:dyDescent="0.25">
      <c r="A404" s="276"/>
      <c r="B404" s="121"/>
      <c r="C404" s="12"/>
      <c r="D404" s="26" t="s">
        <v>22</v>
      </c>
      <c r="E404" s="23">
        <f t="shared" si="115"/>
        <v>0</v>
      </c>
      <c r="F404" s="24">
        <v>0</v>
      </c>
      <c r="G404" s="24"/>
      <c r="H404" s="24"/>
      <c r="I404" s="24"/>
      <c r="J404" s="24"/>
      <c r="K404" s="263">
        <v>0</v>
      </c>
      <c r="L404" s="263">
        <v>0</v>
      </c>
      <c r="M404" s="263">
        <v>0</v>
      </c>
      <c r="N404" s="263">
        <v>0</v>
      </c>
      <c r="O404" s="71"/>
    </row>
    <row r="405" spans="1:15" ht="30" customHeight="1" x14ac:dyDescent="0.25">
      <c r="A405" s="276"/>
      <c r="B405" s="121"/>
      <c r="C405" s="12"/>
      <c r="D405" s="26" t="s">
        <v>23</v>
      </c>
      <c r="E405" s="23">
        <f t="shared" si="115"/>
        <v>413877.82701000001</v>
      </c>
      <c r="F405" s="100">
        <v>79886.856660000005</v>
      </c>
      <c r="G405" s="100"/>
      <c r="H405" s="100"/>
      <c r="I405" s="100"/>
      <c r="J405" s="100"/>
      <c r="K405" s="74">
        <f>83082.33093-8308.23309</f>
        <v>74774.097840000002</v>
      </c>
      <c r="L405" s="75">
        <v>86405.624169999996</v>
      </c>
      <c r="M405" s="75">
        <f>L405</f>
        <v>86405.624169999996</v>
      </c>
      <c r="N405" s="75">
        <f>L405</f>
        <v>86405.624169999996</v>
      </c>
      <c r="O405" s="71"/>
    </row>
    <row r="406" spans="1:15" ht="18.75" x14ac:dyDescent="0.25">
      <c r="A406" s="276"/>
      <c r="B406" s="121"/>
      <c r="C406" s="12"/>
      <c r="D406" s="26" t="s">
        <v>24</v>
      </c>
      <c r="E406" s="23">
        <f t="shared" si="115"/>
        <v>0</v>
      </c>
      <c r="F406" s="100">
        <v>0</v>
      </c>
      <c r="G406" s="100"/>
      <c r="H406" s="100"/>
      <c r="I406" s="100"/>
      <c r="J406" s="100"/>
      <c r="K406" s="277">
        <v>0</v>
      </c>
      <c r="L406" s="277">
        <v>0</v>
      </c>
      <c r="M406" s="277">
        <v>0</v>
      </c>
      <c r="N406" s="277">
        <v>0</v>
      </c>
      <c r="O406" s="71"/>
    </row>
    <row r="407" spans="1:15" ht="17.25" hidden="1" customHeight="1" x14ac:dyDescent="0.25">
      <c r="A407" s="278" t="s">
        <v>90</v>
      </c>
      <c r="B407" s="77" t="s">
        <v>168</v>
      </c>
      <c r="C407" s="78" t="s">
        <v>57</v>
      </c>
      <c r="D407" s="79" t="s">
        <v>19</v>
      </c>
      <c r="E407" s="190">
        <f>E408+E409+E410+E411</f>
        <v>0</v>
      </c>
      <c r="F407" s="279">
        <v>0</v>
      </c>
      <c r="G407" s="279"/>
      <c r="H407" s="279"/>
      <c r="I407" s="279"/>
      <c r="J407" s="279"/>
      <c r="K407" s="280">
        <f>K408+K409+K410+K411</f>
        <v>0</v>
      </c>
      <c r="L407" s="280">
        <f>L408+L409+L410+L411</f>
        <v>0</v>
      </c>
      <c r="M407" s="280">
        <f>M408+M409+M410+M411</f>
        <v>0</v>
      </c>
      <c r="N407" s="280">
        <f>N408+N409+N410+N411</f>
        <v>0</v>
      </c>
      <c r="O407" s="71"/>
    </row>
    <row r="408" spans="1:15" ht="22.5" hidden="1" x14ac:dyDescent="0.25">
      <c r="A408" s="278"/>
      <c r="B408" s="77"/>
      <c r="C408" s="78"/>
      <c r="D408" s="45" t="s">
        <v>21</v>
      </c>
      <c r="E408" s="190">
        <f>F408+K408+M408+N408</f>
        <v>0</v>
      </c>
      <c r="F408" s="279">
        <v>0</v>
      </c>
      <c r="G408" s="279"/>
      <c r="H408" s="279"/>
      <c r="I408" s="279"/>
      <c r="J408" s="279"/>
      <c r="K408" s="280">
        <v>0</v>
      </c>
      <c r="L408" s="280">
        <v>0</v>
      </c>
      <c r="M408" s="280">
        <v>0</v>
      </c>
      <c r="N408" s="280">
        <v>0</v>
      </c>
      <c r="O408" s="71"/>
    </row>
    <row r="409" spans="1:15" ht="18.75" hidden="1" x14ac:dyDescent="0.25">
      <c r="A409" s="278"/>
      <c r="B409" s="77"/>
      <c r="C409" s="78"/>
      <c r="D409" s="45" t="s">
        <v>22</v>
      </c>
      <c r="E409" s="190">
        <f>F409+K409+M409+N409</f>
        <v>0</v>
      </c>
      <c r="F409" s="279">
        <v>0</v>
      </c>
      <c r="G409" s="279"/>
      <c r="H409" s="279"/>
      <c r="I409" s="279"/>
      <c r="J409" s="279"/>
      <c r="K409" s="280">
        <v>0</v>
      </c>
      <c r="L409" s="280">
        <v>0</v>
      </c>
      <c r="M409" s="280">
        <v>0</v>
      </c>
      <c r="N409" s="280">
        <v>0</v>
      </c>
      <c r="O409" s="71"/>
    </row>
    <row r="410" spans="1:15" ht="22.5" hidden="1" x14ac:dyDescent="0.25">
      <c r="A410" s="278"/>
      <c r="B410" s="77"/>
      <c r="C410" s="78"/>
      <c r="D410" s="45" t="s">
        <v>23</v>
      </c>
      <c r="E410" s="190">
        <f>F410+K410+M410+N410</f>
        <v>0</v>
      </c>
      <c r="F410" s="279">
        <v>0</v>
      </c>
      <c r="G410" s="279"/>
      <c r="H410" s="279"/>
      <c r="I410" s="279"/>
      <c r="J410" s="279"/>
      <c r="K410" s="280">
        <v>0</v>
      </c>
      <c r="L410" s="280">
        <v>0</v>
      </c>
      <c r="M410" s="280">
        <v>0</v>
      </c>
      <c r="N410" s="280">
        <v>0</v>
      </c>
      <c r="O410" s="71"/>
    </row>
    <row r="411" spans="1:15" ht="18.75" hidden="1" x14ac:dyDescent="0.25">
      <c r="A411" s="278"/>
      <c r="B411" s="77"/>
      <c r="C411" s="78"/>
      <c r="D411" s="45" t="s">
        <v>24</v>
      </c>
      <c r="E411" s="190">
        <f>F411+K411+M411+N411</f>
        <v>0</v>
      </c>
      <c r="F411" s="279">
        <v>0</v>
      </c>
      <c r="G411" s="279"/>
      <c r="H411" s="279"/>
      <c r="I411" s="279"/>
      <c r="J411" s="279"/>
      <c r="K411" s="280">
        <v>0</v>
      </c>
      <c r="L411" s="280">
        <v>0</v>
      </c>
      <c r="M411" s="280">
        <v>0</v>
      </c>
      <c r="N411" s="280">
        <v>0</v>
      </c>
      <c r="O411" s="71"/>
    </row>
    <row r="412" spans="1:15" ht="18.75" hidden="1" customHeight="1" x14ac:dyDescent="0.25">
      <c r="A412" s="278" t="s">
        <v>169</v>
      </c>
      <c r="B412" s="77" t="s">
        <v>170</v>
      </c>
      <c r="C412" s="78" t="s">
        <v>57</v>
      </c>
      <c r="D412" s="79" t="s">
        <v>19</v>
      </c>
      <c r="E412" s="190">
        <f>E413+E414+E415+E416</f>
        <v>0</v>
      </c>
      <c r="F412" s="279">
        <v>0</v>
      </c>
      <c r="G412" s="279"/>
      <c r="H412" s="279"/>
      <c r="I412" s="279"/>
      <c r="J412" s="279"/>
      <c r="K412" s="280">
        <f>K413+K414+K415+K416</f>
        <v>0</v>
      </c>
      <c r="L412" s="280">
        <f>L413+L414+L415+L416</f>
        <v>0</v>
      </c>
      <c r="M412" s="280">
        <f>M413+M414+M415+M416</f>
        <v>0</v>
      </c>
      <c r="N412" s="280">
        <f>N413+N414+N415+N416</f>
        <v>0</v>
      </c>
      <c r="O412" s="71"/>
    </row>
    <row r="413" spans="1:15" ht="22.5" hidden="1" customHeight="1" x14ac:dyDescent="0.25">
      <c r="A413" s="278"/>
      <c r="B413" s="77"/>
      <c r="C413" s="78"/>
      <c r="D413" s="45" t="s">
        <v>21</v>
      </c>
      <c r="E413" s="190">
        <f>F413+K413+M413+N413</f>
        <v>0</v>
      </c>
      <c r="F413" s="279">
        <v>0</v>
      </c>
      <c r="G413" s="279"/>
      <c r="H413" s="279"/>
      <c r="I413" s="279"/>
      <c r="J413" s="279"/>
      <c r="K413" s="280">
        <v>0</v>
      </c>
      <c r="L413" s="280">
        <v>0</v>
      </c>
      <c r="M413" s="280">
        <v>0</v>
      </c>
      <c r="N413" s="280">
        <v>0</v>
      </c>
      <c r="O413" s="71"/>
    </row>
    <row r="414" spans="1:15" ht="18.75" hidden="1" customHeight="1" x14ac:dyDescent="0.25">
      <c r="A414" s="278"/>
      <c r="B414" s="77"/>
      <c r="C414" s="78"/>
      <c r="D414" s="45" t="s">
        <v>22</v>
      </c>
      <c r="E414" s="190">
        <f>F414+K414+M414+N414</f>
        <v>0</v>
      </c>
      <c r="F414" s="279">
        <v>0</v>
      </c>
      <c r="G414" s="279"/>
      <c r="H414" s="279"/>
      <c r="I414" s="279"/>
      <c r="J414" s="279"/>
      <c r="K414" s="280">
        <v>0</v>
      </c>
      <c r="L414" s="280">
        <v>0</v>
      </c>
      <c r="M414" s="280">
        <v>0</v>
      </c>
      <c r="N414" s="280">
        <v>0</v>
      </c>
      <c r="O414" s="71"/>
    </row>
    <row r="415" spans="1:15" ht="22.5" hidden="1" customHeight="1" x14ac:dyDescent="0.25">
      <c r="A415" s="278"/>
      <c r="B415" s="77"/>
      <c r="C415" s="78"/>
      <c r="D415" s="45" t="s">
        <v>23</v>
      </c>
      <c r="E415" s="190">
        <f>F415+K415+M415+N415</f>
        <v>0</v>
      </c>
      <c r="F415" s="279">
        <v>0</v>
      </c>
      <c r="G415" s="279"/>
      <c r="H415" s="279"/>
      <c r="I415" s="279"/>
      <c r="J415" s="279"/>
      <c r="K415" s="280">
        <v>0</v>
      </c>
      <c r="L415" s="280">
        <v>0</v>
      </c>
      <c r="M415" s="280">
        <v>0</v>
      </c>
      <c r="N415" s="280">
        <v>0</v>
      </c>
      <c r="O415" s="71"/>
    </row>
    <row r="416" spans="1:15" ht="18.75" hidden="1" customHeight="1" x14ac:dyDescent="0.25">
      <c r="A416" s="278"/>
      <c r="B416" s="77"/>
      <c r="C416" s="78"/>
      <c r="D416" s="45" t="s">
        <v>24</v>
      </c>
      <c r="E416" s="190">
        <f>F416+K416+M416+N416</f>
        <v>0</v>
      </c>
      <c r="F416" s="279">
        <v>0</v>
      </c>
      <c r="G416" s="279"/>
      <c r="H416" s="279"/>
      <c r="I416" s="279"/>
      <c r="J416" s="279"/>
      <c r="K416" s="280">
        <v>0</v>
      </c>
      <c r="L416" s="280">
        <v>0</v>
      </c>
      <c r="M416" s="280">
        <v>0</v>
      </c>
      <c r="N416" s="280">
        <v>0</v>
      </c>
      <c r="O416" s="71"/>
    </row>
    <row r="417" spans="1:34" ht="18.75" x14ac:dyDescent="0.25">
      <c r="A417" s="255" t="s">
        <v>60</v>
      </c>
      <c r="B417" s="121" t="s">
        <v>171</v>
      </c>
      <c r="C417" s="12" t="s">
        <v>18</v>
      </c>
      <c r="D417" s="22" t="s">
        <v>19</v>
      </c>
      <c r="E417" s="23">
        <f t="shared" ref="E417:E421" si="117">SUM(F417:N417)</f>
        <v>149510.93054999999</v>
      </c>
      <c r="F417" s="24">
        <f>SUM(F418:J421)</f>
        <v>28858.657070000001</v>
      </c>
      <c r="G417" s="24"/>
      <c r="H417" s="24"/>
      <c r="I417" s="24"/>
      <c r="J417" s="24"/>
      <c r="K417" s="25">
        <f>SUM(K418:K421)</f>
        <v>27011.703009999997</v>
      </c>
      <c r="L417" s="25">
        <f t="shared" ref="L417:N417" si="118">SUM(L418:L421)</f>
        <v>31213.52349</v>
      </c>
      <c r="M417" s="25">
        <f t="shared" si="118"/>
        <v>31213.52349</v>
      </c>
      <c r="N417" s="25">
        <f t="shared" si="118"/>
        <v>31213.52349</v>
      </c>
      <c r="O417" s="71" t="s">
        <v>172</v>
      </c>
    </row>
    <row r="418" spans="1:34" ht="22.5" x14ac:dyDescent="0.25">
      <c r="A418" s="255"/>
      <c r="B418" s="121"/>
      <c r="C418" s="12"/>
      <c r="D418" s="26" t="s">
        <v>21</v>
      </c>
      <c r="E418" s="23">
        <f t="shared" si="117"/>
        <v>0</v>
      </c>
      <c r="F418" s="100">
        <v>0</v>
      </c>
      <c r="G418" s="100"/>
      <c r="H418" s="100"/>
      <c r="I418" s="100"/>
      <c r="J418" s="100"/>
      <c r="K418" s="277">
        <v>0</v>
      </c>
      <c r="L418" s="277">
        <v>0</v>
      </c>
      <c r="M418" s="277">
        <v>0</v>
      </c>
      <c r="N418" s="277">
        <v>0</v>
      </c>
      <c r="O418" s="71"/>
    </row>
    <row r="419" spans="1:34" ht="26.25" customHeight="1" x14ac:dyDescent="0.25">
      <c r="A419" s="255"/>
      <c r="B419" s="121"/>
      <c r="C419" s="12"/>
      <c r="D419" s="26" t="s">
        <v>22</v>
      </c>
      <c r="E419" s="23">
        <f t="shared" si="117"/>
        <v>0</v>
      </c>
      <c r="F419" s="281">
        <v>0</v>
      </c>
      <c r="G419" s="281"/>
      <c r="H419" s="281"/>
      <c r="I419" s="281"/>
      <c r="J419" s="281"/>
      <c r="K419" s="277">
        <v>0</v>
      </c>
      <c r="L419" s="277">
        <v>0</v>
      </c>
      <c r="M419" s="277">
        <v>0</v>
      </c>
      <c r="N419" s="277">
        <v>0</v>
      </c>
      <c r="O419" s="71"/>
    </row>
    <row r="420" spans="1:34" ht="22.5" x14ac:dyDescent="0.25">
      <c r="A420" s="255"/>
      <c r="B420" s="121"/>
      <c r="C420" s="12"/>
      <c r="D420" s="26" t="s">
        <v>23</v>
      </c>
      <c r="E420" s="23">
        <f t="shared" si="117"/>
        <v>149510.93054999999</v>
      </c>
      <c r="F420" s="281">
        <v>28858.657070000001</v>
      </c>
      <c r="G420" s="281"/>
      <c r="H420" s="281"/>
      <c r="I420" s="281"/>
      <c r="J420" s="281"/>
      <c r="K420" s="282">
        <f>30013.00335-3001.30034</f>
        <v>27011.703009999997</v>
      </c>
      <c r="L420" s="277">
        <v>31213.52349</v>
      </c>
      <c r="M420" s="277">
        <v>31213.52349</v>
      </c>
      <c r="N420" s="277">
        <v>31213.52349</v>
      </c>
      <c r="O420" s="71"/>
    </row>
    <row r="421" spans="1:34" ht="18.75" x14ac:dyDescent="0.25">
      <c r="A421" s="255"/>
      <c r="B421" s="121"/>
      <c r="C421" s="12"/>
      <c r="D421" s="26" t="s">
        <v>24</v>
      </c>
      <c r="E421" s="23">
        <f t="shared" si="117"/>
        <v>0</v>
      </c>
      <c r="F421" s="148">
        <v>0</v>
      </c>
      <c r="G421" s="148"/>
      <c r="H421" s="148"/>
      <c r="I421" s="148"/>
      <c r="J421" s="148"/>
      <c r="K421" s="263">
        <v>0</v>
      </c>
      <c r="L421" s="263">
        <v>0</v>
      </c>
      <c r="M421" s="263">
        <v>0</v>
      </c>
      <c r="N421" s="263">
        <v>0</v>
      </c>
      <c r="O421" s="71"/>
    </row>
    <row r="422" spans="1:34" s="140" customFormat="1" ht="18.75" hidden="1" x14ac:dyDescent="0.25">
      <c r="A422" s="273" t="s">
        <v>67</v>
      </c>
      <c r="B422" s="236" t="s">
        <v>173</v>
      </c>
      <c r="C422" s="78" t="s">
        <v>57</v>
      </c>
      <c r="D422" s="79" t="s">
        <v>19</v>
      </c>
      <c r="E422" s="249">
        <f>E423+E424+E425+E426</f>
        <v>0</v>
      </c>
      <c r="F422" s="274">
        <f>F423+F424+F425+F426</f>
        <v>0</v>
      </c>
      <c r="G422" s="274"/>
      <c r="H422" s="274"/>
      <c r="I422" s="274"/>
      <c r="J422" s="274"/>
      <c r="K422" s="274">
        <f>K423+K424+K425+K426</f>
        <v>0</v>
      </c>
      <c r="L422" s="274">
        <f>L423+L424+L425+L426</f>
        <v>0</v>
      </c>
      <c r="M422" s="274">
        <f>M423+M424+M425+M426</f>
        <v>0</v>
      </c>
      <c r="N422" s="274">
        <f>N423+N424+N425+N426</f>
        <v>0</v>
      </c>
      <c r="O422" s="283" t="s">
        <v>172</v>
      </c>
      <c r="P422" s="139"/>
      <c r="Q422" s="139"/>
      <c r="R422" s="139"/>
      <c r="S422" s="139"/>
      <c r="T422" s="139"/>
      <c r="U422" s="139"/>
      <c r="V422" s="139"/>
      <c r="W422" s="139"/>
      <c r="X422" s="139"/>
      <c r="Y422" s="139"/>
      <c r="Z422" s="139"/>
      <c r="AA422" s="139"/>
      <c r="AB422" s="139"/>
      <c r="AC422" s="139"/>
      <c r="AD422" s="139"/>
      <c r="AE422" s="139"/>
      <c r="AF422" s="139"/>
      <c r="AG422" s="139"/>
      <c r="AH422" s="139"/>
    </row>
    <row r="423" spans="1:34" s="140" customFormat="1" ht="22.5" hidden="1" x14ac:dyDescent="0.25">
      <c r="A423" s="273"/>
      <c r="B423" s="236"/>
      <c r="C423" s="78"/>
      <c r="D423" s="45" t="s">
        <v>21</v>
      </c>
      <c r="E423" s="249">
        <f>F423+K423+M423+N423</f>
        <v>0</v>
      </c>
      <c r="F423" s="274">
        <f>F428+F435</f>
        <v>0</v>
      </c>
      <c r="G423" s="274"/>
      <c r="H423" s="274"/>
      <c r="I423" s="274"/>
      <c r="J423" s="274"/>
      <c r="K423" s="274">
        <f t="shared" ref="K423:N426" si="119">K428+K435</f>
        <v>0</v>
      </c>
      <c r="L423" s="274">
        <f t="shared" si="119"/>
        <v>0</v>
      </c>
      <c r="M423" s="274">
        <f t="shared" si="119"/>
        <v>0</v>
      </c>
      <c r="N423" s="274">
        <f t="shared" si="119"/>
        <v>0</v>
      </c>
      <c r="O423" s="283"/>
      <c r="P423" s="139"/>
      <c r="Q423" s="139"/>
      <c r="R423" s="139"/>
      <c r="S423" s="139"/>
      <c r="T423" s="139"/>
      <c r="U423" s="139"/>
      <c r="V423" s="139"/>
      <c r="W423" s="139"/>
      <c r="X423" s="139"/>
      <c r="Y423" s="139"/>
      <c r="Z423" s="139"/>
      <c r="AA423" s="139"/>
      <c r="AB423" s="139"/>
      <c r="AC423" s="139"/>
      <c r="AD423" s="139"/>
      <c r="AE423" s="139"/>
      <c r="AF423" s="139"/>
      <c r="AG423" s="139"/>
      <c r="AH423" s="139"/>
    </row>
    <row r="424" spans="1:34" s="140" customFormat="1" ht="18.75" hidden="1" x14ac:dyDescent="0.25">
      <c r="A424" s="273"/>
      <c r="B424" s="236"/>
      <c r="C424" s="78"/>
      <c r="D424" s="45" t="s">
        <v>22</v>
      </c>
      <c r="E424" s="249">
        <f>F424+K424+M424+N424</f>
        <v>0</v>
      </c>
      <c r="F424" s="274">
        <f t="shared" ref="F424:K426" si="120">F429+F436</f>
        <v>0</v>
      </c>
      <c r="G424" s="274"/>
      <c r="H424" s="274"/>
      <c r="I424" s="274"/>
      <c r="J424" s="274"/>
      <c r="K424" s="274">
        <f t="shared" si="120"/>
        <v>0</v>
      </c>
      <c r="L424" s="274">
        <f t="shared" si="119"/>
        <v>0</v>
      </c>
      <c r="M424" s="274">
        <f t="shared" si="119"/>
        <v>0</v>
      </c>
      <c r="N424" s="274">
        <f t="shared" si="119"/>
        <v>0</v>
      </c>
      <c r="O424" s="283"/>
      <c r="P424" s="139"/>
      <c r="Q424" s="139"/>
      <c r="R424" s="139"/>
      <c r="S424" s="139"/>
      <c r="T424" s="139"/>
      <c r="U424" s="139"/>
      <c r="V424" s="139"/>
      <c r="W424" s="139"/>
      <c r="X424" s="139"/>
      <c r="Y424" s="139"/>
      <c r="Z424" s="139"/>
      <c r="AA424" s="139"/>
      <c r="AB424" s="139"/>
      <c r="AC424" s="139"/>
      <c r="AD424" s="139"/>
      <c r="AE424" s="139"/>
      <c r="AF424" s="139"/>
      <c r="AG424" s="139"/>
      <c r="AH424" s="139"/>
    </row>
    <row r="425" spans="1:34" s="140" customFormat="1" ht="22.5" hidden="1" x14ac:dyDescent="0.25">
      <c r="A425" s="273"/>
      <c r="B425" s="236"/>
      <c r="C425" s="78"/>
      <c r="D425" s="45" t="s">
        <v>23</v>
      </c>
      <c r="E425" s="249">
        <f>F425+K425+M425+N425</f>
        <v>0</v>
      </c>
      <c r="F425" s="274">
        <f t="shared" si="120"/>
        <v>0</v>
      </c>
      <c r="G425" s="274"/>
      <c r="H425" s="274"/>
      <c r="I425" s="274"/>
      <c r="J425" s="274"/>
      <c r="K425" s="274">
        <f t="shared" si="120"/>
        <v>0</v>
      </c>
      <c r="L425" s="274">
        <f t="shared" si="119"/>
        <v>0</v>
      </c>
      <c r="M425" s="274">
        <f t="shared" si="119"/>
        <v>0</v>
      </c>
      <c r="N425" s="274">
        <f t="shared" si="119"/>
        <v>0</v>
      </c>
      <c r="O425" s="283"/>
      <c r="P425" s="139"/>
      <c r="Q425" s="139"/>
      <c r="R425" s="139"/>
      <c r="S425" s="139"/>
      <c r="T425" s="139"/>
      <c r="U425" s="139"/>
      <c r="V425" s="139"/>
      <c r="W425" s="139"/>
      <c r="X425" s="139"/>
      <c r="Y425" s="139"/>
      <c r="Z425" s="139"/>
      <c r="AA425" s="139"/>
      <c r="AB425" s="139"/>
      <c r="AC425" s="139"/>
      <c r="AD425" s="139"/>
      <c r="AE425" s="139"/>
      <c r="AF425" s="139"/>
      <c r="AG425" s="139"/>
      <c r="AH425" s="139"/>
    </row>
    <row r="426" spans="1:34" s="140" customFormat="1" ht="18.75" hidden="1" x14ac:dyDescent="0.25">
      <c r="A426" s="273"/>
      <c r="B426" s="236"/>
      <c r="C426" s="78"/>
      <c r="D426" s="45" t="s">
        <v>24</v>
      </c>
      <c r="E426" s="249">
        <f>F426+K426+M426+N426</f>
        <v>0</v>
      </c>
      <c r="F426" s="274">
        <f t="shared" si="120"/>
        <v>0</v>
      </c>
      <c r="G426" s="274"/>
      <c r="H426" s="274"/>
      <c r="I426" s="274"/>
      <c r="J426" s="274"/>
      <c r="K426" s="274">
        <f t="shared" si="120"/>
        <v>0</v>
      </c>
      <c r="L426" s="274">
        <f t="shared" si="119"/>
        <v>0</v>
      </c>
      <c r="M426" s="274">
        <f t="shared" si="119"/>
        <v>0</v>
      </c>
      <c r="N426" s="274">
        <f t="shared" si="119"/>
        <v>0</v>
      </c>
      <c r="O426" s="283"/>
      <c r="P426" s="139"/>
      <c r="Q426" s="139"/>
      <c r="R426" s="139"/>
      <c r="S426" s="139"/>
      <c r="T426" s="139"/>
      <c r="U426" s="139"/>
      <c r="V426" s="139"/>
      <c r="W426" s="139"/>
      <c r="X426" s="139"/>
      <c r="Y426" s="139"/>
      <c r="Z426" s="139"/>
      <c r="AA426" s="139"/>
      <c r="AB426" s="139"/>
      <c r="AC426" s="139"/>
      <c r="AD426" s="139"/>
      <c r="AE426" s="139"/>
      <c r="AF426" s="139"/>
      <c r="AG426" s="139"/>
      <c r="AH426" s="139"/>
    </row>
    <row r="427" spans="1:34" s="140" customFormat="1" ht="18.75" hidden="1" x14ac:dyDescent="0.25">
      <c r="A427" s="273" t="s">
        <v>69</v>
      </c>
      <c r="B427" s="43" t="s">
        <v>174</v>
      </c>
      <c r="C427" s="78" t="s">
        <v>57</v>
      </c>
      <c r="D427" s="79" t="s">
        <v>19</v>
      </c>
      <c r="E427" s="249">
        <f>E428+E429+E430+E431</f>
        <v>0</v>
      </c>
      <c r="F427" s="274">
        <f>F428+F429+F430+F431</f>
        <v>0</v>
      </c>
      <c r="G427" s="274"/>
      <c r="H427" s="274"/>
      <c r="I427" s="274"/>
      <c r="J427" s="274"/>
      <c r="K427" s="274">
        <f>K428+K429+K430+K431</f>
        <v>0</v>
      </c>
      <c r="L427" s="274">
        <f>L428+L429+L430+L431</f>
        <v>0</v>
      </c>
      <c r="M427" s="274">
        <f>M428+M429+M430+M431</f>
        <v>0</v>
      </c>
      <c r="N427" s="274">
        <f>N428+N429+N430+N431</f>
        <v>0</v>
      </c>
      <c r="O427" s="283"/>
      <c r="P427" s="139"/>
      <c r="Q427" s="139"/>
      <c r="R427" s="139"/>
      <c r="S427" s="139"/>
      <c r="T427" s="139"/>
      <c r="U427" s="139"/>
      <c r="V427" s="139"/>
      <c r="W427" s="139"/>
      <c r="X427" s="139"/>
      <c r="Y427" s="139"/>
      <c r="Z427" s="139"/>
      <c r="AA427" s="139"/>
      <c r="AB427" s="139"/>
      <c r="AC427" s="139"/>
      <c r="AD427" s="139"/>
      <c r="AE427" s="139"/>
      <c r="AF427" s="139"/>
      <c r="AG427" s="139"/>
      <c r="AH427" s="139"/>
    </row>
    <row r="428" spans="1:34" s="140" customFormat="1" ht="22.5" hidden="1" x14ac:dyDescent="0.25">
      <c r="A428" s="273"/>
      <c r="B428" s="43"/>
      <c r="C428" s="78"/>
      <c r="D428" s="45" t="s">
        <v>21</v>
      </c>
      <c r="E428" s="249">
        <f>F428+K428+M428+N428</f>
        <v>0</v>
      </c>
      <c r="F428" s="274">
        <v>0</v>
      </c>
      <c r="G428" s="274"/>
      <c r="H428" s="274"/>
      <c r="I428" s="274"/>
      <c r="J428" s="274"/>
      <c r="K428" s="275">
        <v>0</v>
      </c>
      <c r="L428" s="275">
        <v>0</v>
      </c>
      <c r="M428" s="275">
        <v>0</v>
      </c>
      <c r="N428" s="275">
        <v>0</v>
      </c>
      <c r="O428" s="283"/>
      <c r="P428" s="139"/>
      <c r="Q428" s="139"/>
      <c r="R428" s="139"/>
      <c r="S428" s="139"/>
      <c r="T428" s="139"/>
      <c r="U428" s="139"/>
      <c r="V428" s="139"/>
      <c r="W428" s="139"/>
      <c r="X428" s="139"/>
      <c r="Y428" s="139"/>
      <c r="Z428" s="139"/>
      <c r="AA428" s="139"/>
      <c r="AB428" s="139"/>
      <c r="AC428" s="139"/>
      <c r="AD428" s="139"/>
      <c r="AE428" s="139"/>
      <c r="AF428" s="139"/>
      <c r="AG428" s="139"/>
      <c r="AH428" s="139"/>
    </row>
    <row r="429" spans="1:34" s="140" customFormat="1" ht="18.75" hidden="1" x14ac:dyDescent="0.25">
      <c r="A429" s="273"/>
      <c r="B429" s="43"/>
      <c r="C429" s="78"/>
      <c r="D429" s="45" t="s">
        <v>22</v>
      </c>
      <c r="E429" s="249">
        <f>F429+K429+M429+N429</f>
        <v>0</v>
      </c>
      <c r="F429" s="274">
        <v>0</v>
      </c>
      <c r="G429" s="274"/>
      <c r="H429" s="274"/>
      <c r="I429" s="274"/>
      <c r="J429" s="274"/>
      <c r="K429" s="275">
        <v>0</v>
      </c>
      <c r="L429" s="275">
        <v>0</v>
      </c>
      <c r="M429" s="275">
        <v>0</v>
      </c>
      <c r="N429" s="275">
        <v>0</v>
      </c>
      <c r="O429" s="283"/>
      <c r="P429" s="139"/>
      <c r="Q429" s="139"/>
      <c r="R429" s="139"/>
      <c r="S429" s="139"/>
      <c r="T429" s="139"/>
      <c r="U429" s="139"/>
      <c r="V429" s="139"/>
      <c r="W429" s="139"/>
      <c r="X429" s="139"/>
      <c r="Y429" s="139"/>
      <c r="Z429" s="139"/>
      <c r="AA429" s="139"/>
      <c r="AB429" s="139"/>
      <c r="AC429" s="139"/>
      <c r="AD429" s="139"/>
      <c r="AE429" s="139"/>
      <c r="AF429" s="139"/>
      <c r="AG429" s="139"/>
      <c r="AH429" s="139"/>
    </row>
    <row r="430" spans="1:34" s="140" customFormat="1" ht="22.5" hidden="1" x14ac:dyDescent="0.25">
      <c r="A430" s="273"/>
      <c r="B430" s="43"/>
      <c r="C430" s="78"/>
      <c r="D430" s="45" t="s">
        <v>23</v>
      </c>
      <c r="E430" s="249">
        <f>F430+K430+M430+N430</f>
        <v>0</v>
      </c>
      <c r="F430" s="274">
        <v>0</v>
      </c>
      <c r="G430" s="274"/>
      <c r="H430" s="274"/>
      <c r="I430" s="274"/>
      <c r="J430" s="274"/>
      <c r="K430" s="275">
        <v>0</v>
      </c>
      <c r="L430" s="275">
        <v>0</v>
      </c>
      <c r="M430" s="275">
        <v>0</v>
      </c>
      <c r="N430" s="275">
        <v>0</v>
      </c>
      <c r="O430" s="283"/>
      <c r="P430" s="139"/>
      <c r="Q430" s="139"/>
      <c r="R430" s="139"/>
      <c r="S430" s="139"/>
      <c r="T430" s="139"/>
      <c r="U430" s="139"/>
      <c r="V430" s="139"/>
      <c r="W430" s="139"/>
      <c r="X430" s="139"/>
      <c r="Y430" s="139"/>
      <c r="Z430" s="139"/>
      <c r="AA430" s="139"/>
      <c r="AB430" s="139"/>
      <c r="AC430" s="139"/>
      <c r="AD430" s="139"/>
      <c r="AE430" s="139"/>
      <c r="AF430" s="139"/>
      <c r="AG430" s="139"/>
      <c r="AH430" s="139"/>
    </row>
    <row r="431" spans="1:34" s="140" customFormat="1" ht="18.75" hidden="1" x14ac:dyDescent="0.25">
      <c r="A431" s="273"/>
      <c r="B431" s="43"/>
      <c r="C431" s="78"/>
      <c r="D431" s="45" t="s">
        <v>24</v>
      </c>
      <c r="E431" s="249">
        <f>F431+K431+M431+N431</f>
        <v>0</v>
      </c>
      <c r="F431" s="274">
        <v>0</v>
      </c>
      <c r="G431" s="274"/>
      <c r="H431" s="274"/>
      <c r="I431" s="274"/>
      <c r="J431" s="274"/>
      <c r="K431" s="275">
        <v>0</v>
      </c>
      <c r="L431" s="275">
        <v>0</v>
      </c>
      <c r="M431" s="275">
        <v>0</v>
      </c>
      <c r="N431" s="275">
        <v>0</v>
      </c>
      <c r="O431" s="283"/>
      <c r="P431" s="139"/>
      <c r="Q431" s="139"/>
      <c r="R431" s="139"/>
      <c r="S431" s="139"/>
      <c r="T431" s="139"/>
      <c r="U431" s="139"/>
      <c r="V431" s="139"/>
      <c r="W431" s="139"/>
      <c r="X431" s="139"/>
      <c r="Y431" s="139"/>
      <c r="Z431" s="139"/>
      <c r="AA431" s="139"/>
      <c r="AB431" s="139"/>
      <c r="AC431" s="139"/>
      <c r="AD431" s="139"/>
      <c r="AE431" s="139"/>
      <c r="AF431" s="139"/>
      <c r="AG431" s="139"/>
      <c r="AH431" s="139"/>
    </row>
    <row r="432" spans="1:34" s="140" customFormat="1" ht="37.5" hidden="1" x14ac:dyDescent="0.25">
      <c r="A432" s="273"/>
      <c r="B432" s="43" t="s">
        <v>175</v>
      </c>
      <c r="C432" s="181"/>
      <c r="D432" s="240"/>
      <c r="E432" s="284" t="s">
        <v>29</v>
      </c>
      <c r="F432" s="195" t="s">
        <v>41</v>
      </c>
      <c r="G432" s="195"/>
      <c r="H432" s="195"/>
      <c r="I432" s="195"/>
      <c r="J432" s="195"/>
      <c r="K432" s="195" t="s">
        <v>176</v>
      </c>
      <c r="L432" s="195" t="s">
        <v>177</v>
      </c>
      <c r="M432" s="195" t="s">
        <v>13</v>
      </c>
      <c r="N432" s="195" t="s">
        <v>14</v>
      </c>
      <c r="O432" s="283"/>
      <c r="P432" s="139"/>
      <c r="Q432" s="139"/>
      <c r="R432" s="139"/>
      <c r="S432" s="139"/>
      <c r="T432" s="139"/>
      <c r="U432" s="139"/>
      <c r="V432" s="139"/>
      <c r="W432" s="139"/>
      <c r="X432" s="139"/>
      <c r="Y432" s="139"/>
      <c r="Z432" s="139"/>
      <c r="AA432" s="139"/>
      <c r="AB432" s="139"/>
      <c r="AC432" s="139"/>
      <c r="AD432" s="139"/>
      <c r="AE432" s="139"/>
      <c r="AF432" s="139"/>
      <c r="AG432" s="139"/>
      <c r="AH432" s="139"/>
    </row>
    <row r="433" spans="1:34" s="140" customFormat="1" ht="18.75" hidden="1" x14ac:dyDescent="0.25">
      <c r="A433" s="273"/>
      <c r="B433" s="43"/>
      <c r="C433" s="181"/>
      <c r="D433" s="240"/>
      <c r="E433" s="186">
        <v>1</v>
      </c>
      <c r="F433" s="187">
        <v>1</v>
      </c>
      <c r="G433" s="187"/>
      <c r="H433" s="187"/>
      <c r="I433" s="187"/>
      <c r="J433" s="187"/>
      <c r="K433" s="187" t="s">
        <v>42</v>
      </c>
      <c r="L433" s="187" t="s">
        <v>42</v>
      </c>
      <c r="M433" s="187" t="s">
        <v>42</v>
      </c>
      <c r="N433" s="187" t="s">
        <v>42</v>
      </c>
      <c r="O433" s="283"/>
      <c r="P433" s="139"/>
      <c r="Q433" s="139"/>
      <c r="R433" s="139"/>
      <c r="S433" s="139"/>
      <c r="T433" s="139"/>
      <c r="U433" s="139"/>
      <c r="V433" s="139"/>
      <c r="W433" s="139"/>
      <c r="X433" s="139"/>
      <c r="Y433" s="139"/>
      <c r="Z433" s="139"/>
      <c r="AA433" s="139"/>
      <c r="AB433" s="139"/>
      <c r="AC433" s="139"/>
      <c r="AD433" s="139"/>
      <c r="AE433" s="139"/>
      <c r="AF433" s="139"/>
      <c r="AG433" s="139"/>
      <c r="AH433" s="139"/>
    </row>
    <row r="434" spans="1:34" s="140" customFormat="1" ht="18.75" hidden="1" x14ac:dyDescent="0.25">
      <c r="A434" s="285" t="s">
        <v>178</v>
      </c>
      <c r="B434" s="43" t="s">
        <v>179</v>
      </c>
      <c r="C434" s="78" t="s">
        <v>57</v>
      </c>
      <c r="D434" s="79" t="s">
        <v>19</v>
      </c>
      <c r="E434" s="190">
        <f>E435+E436+E437+E438</f>
        <v>0</v>
      </c>
      <c r="F434" s="83">
        <f>F435+F436+F437+F438</f>
        <v>0</v>
      </c>
      <c r="G434" s="83"/>
      <c r="H434" s="83"/>
      <c r="I434" s="83"/>
      <c r="J434" s="83"/>
      <c r="K434" s="47">
        <f>K435+K436+K437+K438</f>
        <v>0</v>
      </c>
      <c r="L434" s="47">
        <f>L435+L436+L437+L438</f>
        <v>0</v>
      </c>
      <c r="M434" s="47">
        <f>M435+M436+M437+M438</f>
        <v>0</v>
      </c>
      <c r="N434" s="47">
        <f>N435+N436+N437+N438</f>
        <v>0</v>
      </c>
      <c r="O434" s="286"/>
      <c r="P434" s="139"/>
      <c r="Q434" s="139"/>
      <c r="R434" s="139"/>
      <c r="S434" s="139"/>
      <c r="T434" s="139"/>
      <c r="U434" s="139"/>
      <c r="V434" s="139"/>
      <c r="W434" s="139"/>
      <c r="X434" s="139"/>
      <c r="Y434" s="139"/>
      <c r="Z434" s="139"/>
      <c r="AA434" s="139"/>
      <c r="AB434" s="139"/>
      <c r="AC434" s="139"/>
      <c r="AD434" s="139"/>
      <c r="AE434" s="139"/>
      <c r="AF434" s="139"/>
      <c r="AG434" s="139"/>
      <c r="AH434" s="139"/>
    </row>
    <row r="435" spans="1:34" s="140" customFormat="1" ht="22.5" hidden="1" x14ac:dyDescent="0.25">
      <c r="A435" s="285"/>
      <c r="B435" s="43"/>
      <c r="C435" s="78"/>
      <c r="D435" s="45" t="s">
        <v>21</v>
      </c>
      <c r="E435" s="190">
        <f>F435+K435+M435+N435</f>
        <v>0</v>
      </c>
      <c r="F435" s="83">
        <v>0</v>
      </c>
      <c r="G435" s="83"/>
      <c r="H435" s="83"/>
      <c r="I435" s="83"/>
      <c r="J435" s="83"/>
      <c r="K435" s="47">
        <v>0</v>
      </c>
      <c r="L435" s="47">
        <v>0</v>
      </c>
      <c r="M435" s="47">
        <v>0</v>
      </c>
      <c r="N435" s="47">
        <v>0</v>
      </c>
      <c r="O435" s="286"/>
      <c r="P435" s="139"/>
      <c r="Q435" s="139"/>
      <c r="R435" s="139"/>
      <c r="S435" s="139"/>
      <c r="T435" s="139"/>
      <c r="U435" s="139"/>
      <c r="V435" s="139"/>
      <c r="W435" s="139"/>
      <c r="X435" s="139"/>
      <c r="Y435" s="139"/>
      <c r="Z435" s="139"/>
      <c r="AA435" s="139"/>
      <c r="AB435" s="139"/>
      <c r="AC435" s="139"/>
      <c r="AD435" s="139"/>
      <c r="AE435" s="139"/>
      <c r="AF435" s="139"/>
      <c r="AG435" s="139"/>
      <c r="AH435" s="139"/>
    </row>
    <row r="436" spans="1:34" s="140" customFormat="1" ht="18.75" hidden="1" x14ac:dyDescent="0.25">
      <c r="A436" s="285"/>
      <c r="B436" s="43"/>
      <c r="C436" s="78"/>
      <c r="D436" s="45" t="s">
        <v>22</v>
      </c>
      <c r="E436" s="190">
        <f>F436+K436+M436+N436</f>
        <v>0</v>
      </c>
      <c r="F436" s="83">
        <v>0</v>
      </c>
      <c r="G436" s="83"/>
      <c r="H436" s="83"/>
      <c r="I436" s="83"/>
      <c r="J436" s="83"/>
      <c r="K436" s="47">
        <v>0</v>
      </c>
      <c r="L436" s="47">
        <v>0</v>
      </c>
      <c r="M436" s="47">
        <v>0</v>
      </c>
      <c r="N436" s="47">
        <v>0</v>
      </c>
      <c r="O436" s="286"/>
      <c r="P436" s="139"/>
      <c r="Q436" s="139"/>
      <c r="R436" s="139"/>
      <c r="S436" s="139"/>
      <c r="T436" s="139"/>
      <c r="U436" s="139"/>
      <c r="V436" s="139"/>
      <c r="W436" s="139"/>
      <c r="X436" s="139"/>
      <c r="Y436" s="139"/>
      <c r="Z436" s="139"/>
      <c r="AA436" s="139"/>
      <c r="AB436" s="139"/>
      <c r="AC436" s="139"/>
      <c r="AD436" s="139"/>
      <c r="AE436" s="139"/>
      <c r="AF436" s="139"/>
      <c r="AG436" s="139"/>
      <c r="AH436" s="139"/>
    </row>
    <row r="437" spans="1:34" s="140" customFormat="1" ht="22.5" hidden="1" x14ac:dyDescent="0.25">
      <c r="A437" s="285"/>
      <c r="B437" s="43"/>
      <c r="C437" s="78"/>
      <c r="D437" s="45" t="s">
        <v>23</v>
      </c>
      <c r="E437" s="190">
        <f>F437+K437+M437+N437</f>
        <v>0</v>
      </c>
      <c r="F437" s="83">
        <v>0</v>
      </c>
      <c r="G437" s="83"/>
      <c r="H437" s="83"/>
      <c r="I437" s="83"/>
      <c r="J437" s="83"/>
      <c r="K437" s="47">
        <v>0</v>
      </c>
      <c r="L437" s="47">
        <v>0</v>
      </c>
      <c r="M437" s="47">
        <v>0</v>
      </c>
      <c r="N437" s="47">
        <v>0</v>
      </c>
      <c r="O437" s="286"/>
      <c r="P437" s="139"/>
      <c r="Q437" s="139"/>
      <c r="R437" s="139"/>
      <c r="S437" s="139"/>
      <c r="T437" s="139"/>
      <c r="U437" s="139"/>
      <c r="V437" s="139"/>
      <c r="W437" s="139"/>
      <c r="X437" s="139"/>
      <c r="Y437" s="139"/>
      <c r="Z437" s="139"/>
      <c r="AA437" s="139"/>
      <c r="AB437" s="139"/>
      <c r="AC437" s="139"/>
      <c r="AD437" s="139"/>
      <c r="AE437" s="139"/>
      <c r="AF437" s="139"/>
      <c r="AG437" s="139"/>
      <c r="AH437" s="139"/>
    </row>
    <row r="438" spans="1:34" s="140" customFormat="1" ht="18.75" hidden="1" x14ac:dyDescent="0.25">
      <c r="A438" s="285"/>
      <c r="B438" s="43"/>
      <c r="C438" s="78"/>
      <c r="D438" s="45" t="s">
        <v>24</v>
      </c>
      <c r="E438" s="190">
        <f>F438+K438+M438+N438</f>
        <v>0</v>
      </c>
      <c r="F438" s="83">
        <v>0</v>
      </c>
      <c r="G438" s="83"/>
      <c r="H438" s="83"/>
      <c r="I438" s="83"/>
      <c r="J438" s="83"/>
      <c r="K438" s="47">
        <v>0</v>
      </c>
      <c r="L438" s="47">
        <v>0</v>
      </c>
      <c r="M438" s="47">
        <v>0</v>
      </c>
      <c r="N438" s="47">
        <v>0</v>
      </c>
      <c r="O438" s="286"/>
      <c r="P438" s="139"/>
      <c r="Q438" s="139"/>
      <c r="R438" s="139"/>
      <c r="S438" s="139"/>
      <c r="T438" s="139"/>
      <c r="U438" s="139"/>
      <c r="V438" s="139"/>
      <c r="W438" s="139"/>
      <c r="X438" s="139"/>
      <c r="Y438" s="139"/>
      <c r="Z438" s="139"/>
      <c r="AA438" s="139"/>
      <c r="AB438" s="139"/>
      <c r="AC438" s="139"/>
      <c r="AD438" s="139"/>
      <c r="AE438" s="139"/>
      <c r="AF438" s="139"/>
      <c r="AG438" s="139"/>
      <c r="AH438" s="139"/>
    </row>
    <row r="439" spans="1:34" s="140" customFormat="1" ht="18.75" x14ac:dyDescent="0.25">
      <c r="A439" s="287" t="s">
        <v>67</v>
      </c>
      <c r="B439" s="200" t="s">
        <v>180</v>
      </c>
      <c r="C439" s="124" t="s">
        <v>18</v>
      </c>
      <c r="D439" s="132" t="s">
        <v>19</v>
      </c>
      <c r="E439" s="23">
        <f t="shared" ref="E439:E448" si="121">SUM(F439:N439)</f>
        <v>10987.96</v>
      </c>
      <c r="F439" s="24">
        <f>SUM(F440:J443)</f>
        <v>10987.96</v>
      </c>
      <c r="G439" s="24"/>
      <c r="H439" s="24"/>
      <c r="I439" s="24"/>
      <c r="J439" s="24"/>
      <c r="K439" s="25">
        <f>SUM(K440:K443)</f>
        <v>0</v>
      </c>
      <c r="L439" s="25">
        <f t="shared" ref="L439:N439" si="122">SUM(L440:L443)</f>
        <v>0</v>
      </c>
      <c r="M439" s="25">
        <f t="shared" si="122"/>
        <v>0</v>
      </c>
      <c r="N439" s="25">
        <f t="shared" si="122"/>
        <v>0</v>
      </c>
      <c r="O439" s="166" t="s">
        <v>181</v>
      </c>
      <c r="P439" s="139"/>
      <c r="Q439" s="139"/>
      <c r="R439" s="139"/>
      <c r="S439" s="139"/>
      <c r="T439" s="139"/>
      <c r="U439" s="139"/>
      <c r="V439" s="139"/>
      <c r="W439" s="139"/>
      <c r="X439" s="139"/>
      <c r="Y439" s="139"/>
      <c r="Z439" s="139"/>
      <c r="AA439" s="139"/>
      <c r="AB439" s="139"/>
      <c r="AC439" s="139"/>
      <c r="AD439" s="139"/>
      <c r="AE439" s="139"/>
      <c r="AF439" s="139"/>
      <c r="AG439" s="139"/>
      <c r="AH439" s="139"/>
    </row>
    <row r="440" spans="1:34" s="140" customFormat="1" ht="22.5" x14ac:dyDescent="0.25">
      <c r="A440" s="287"/>
      <c r="B440" s="200"/>
      <c r="C440" s="124"/>
      <c r="D440" s="135" t="s">
        <v>21</v>
      </c>
      <c r="E440" s="23">
        <f t="shared" si="121"/>
        <v>0</v>
      </c>
      <c r="F440" s="288">
        <f>F445</f>
        <v>0</v>
      </c>
      <c r="G440" s="289"/>
      <c r="H440" s="289"/>
      <c r="I440" s="289"/>
      <c r="J440" s="290"/>
      <c r="K440" s="291">
        <f t="shared" ref="K440:N443" si="123">K468</f>
        <v>0</v>
      </c>
      <c r="L440" s="291">
        <f t="shared" si="123"/>
        <v>0</v>
      </c>
      <c r="M440" s="291">
        <f t="shared" si="123"/>
        <v>0</v>
      </c>
      <c r="N440" s="291">
        <f t="shared" si="123"/>
        <v>0</v>
      </c>
      <c r="O440" s="166"/>
      <c r="P440" s="139"/>
      <c r="Q440" s="139"/>
      <c r="R440" s="139"/>
      <c r="S440" s="139"/>
      <c r="T440" s="139"/>
      <c r="U440" s="139"/>
      <c r="V440" s="139"/>
      <c r="W440" s="139"/>
      <c r="X440" s="139"/>
      <c r="Y440" s="139"/>
      <c r="Z440" s="139"/>
      <c r="AA440" s="139"/>
      <c r="AB440" s="139"/>
      <c r="AC440" s="139"/>
      <c r="AD440" s="139"/>
      <c r="AE440" s="139"/>
      <c r="AF440" s="139"/>
      <c r="AG440" s="139"/>
      <c r="AH440" s="139"/>
    </row>
    <row r="441" spans="1:34" s="140" customFormat="1" ht="18.75" x14ac:dyDescent="0.25">
      <c r="A441" s="287"/>
      <c r="B441" s="200"/>
      <c r="C441" s="124"/>
      <c r="D441" s="135" t="s">
        <v>22</v>
      </c>
      <c r="E441" s="23">
        <f t="shared" si="121"/>
        <v>0</v>
      </c>
      <c r="F441" s="288">
        <f t="shared" ref="F441:F443" si="124">F446</f>
        <v>0</v>
      </c>
      <c r="G441" s="289"/>
      <c r="H441" s="289"/>
      <c r="I441" s="289"/>
      <c r="J441" s="290"/>
      <c r="K441" s="291">
        <f t="shared" si="123"/>
        <v>0</v>
      </c>
      <c r="L441" s="291">
        <f t="shared" si="123"/>
        <v>0</v>
      </c>
      <c r="M441" s="291">
        <f t="shared" si="123"/>
        <v>0</v>
      </c>
      <c r="N441" s="291">
        <f t="shared" si="123"/>
        <v>0</v>
      </c>
      <c r="O441" s="166"/>
      <c r="P441" s="139"/>
      <c r="Q441" s="139"/>
      <c r="R441" s="139"/>
      <c r="S441" s="139"/>
      <c r="T441" s="139"/>
      <c r="U441" s="139"/>
      <c r="V441" s="139"/>
      <c r="W441" s="139"/>
      <c r="X441" s="139"/>
      <c r="Y441" s="139"/>
      <c r="Z441" s="139"/>
      <c r="AA441" s="139"/>
      <c r="AB441" s="139"/>
      <c r="AC441" s="139"/>
      <c r="AD441" s="139"/>
      <c r="AE441" s="139"/>
      <c r="AF441" s="139"/>
      <c r="AG441" s="139"/>
      <c r="AH441" s="139"/>
    </row>
    <row r="442" spans="1:34" s="140" customFormat="1" ht="22.5" x14ac:dyDescent="0.25">
      <c r="A442" s="287"/>
      <c r="B442" s="200"/>
      <c r="C442" s="124"/>
      <c r="D442" s="135" t="s">
        <v>23</v>
      </c>
      <c r="E442" s="23">
        <f t="shared" si="121"/>
        <v>10987.96</v>
      </c>
      <c r="F442" s="288">
        <f t="shared" si="124"/>
        <v>10987.96</v>
      </c>
      <c r="G442" s="289"/>
      <c r="H442" s="289"/>
      <c r="I442" s="289"/>
      <c r="J442" s="290"/>
      <c r="K442" s="291">
        <f t="shared" si="123"/>
        <v>0</v>
      </c>
      <c r="L442" s="291">
        <f t="shared" si="123"/>
        <v>0</v>
      </c>
      <c r="M442" s="291">
        <f t="shared" si="123"/>
        <v>0</v>
      </c>
      <c r="N442" s="291">
        <f t="shared" si="123"/>
        <v>0</v>
      </c>
      <c r="O442" s="166"/>
      <c r="P442" s="139"/>
      <c r="Q442" s="139"/>
      <c r="R442" s="139"/>
      <c r="S442" s="139"/>
      <c r="T442" s="139"/>
      <c r="U442" s="139"/>
      <c r="V442" s="139"/>
      <c r="W442" s="139"/>
      <c r="X442" s="139"/>
      <c r="Y442" s="139"/>
      <c r="Z442" s="139"/>
      <c r="AA442" s="139"/>
      <c r="AB442" s="139"/>
      <c r="AC442" s="139"/>
      <c r="AD442" s="139"/>
      <c r="AE442" s="139"/>
      <c r="AF442" s="139"/>
      <c r="AG442" s="139"/>
      <c r="AH442" s="139"/>
    </row>
    <row r="443" spans="1:34" s="140" customFormat="1" ht="18.75" x14ac:dyDescent="0.25">
      <c r="A443" s="287"/>
      <c r="B443" s="200"/>
      <c r="C443" s="124"/>
      <c r="D443" s="135" t="s">
        <v>24</v>
      </c>
      <c r="E443" s="23">
        <f t="shared" si="121"/>
        <v>0</v>
      </c>
      <c r="F443" s="288">
        <f t="shared" si="124"/>
        <v>0</v>
      </c>
      <c r="G443" s="289"/>
      <c r="H443" s="289"/>
      <c r="I443" s="289"/>
      <c r="J443" s="290"/>
      <c r="K443" s="291">
        <f t="shared" si="123"/>
        <v>0</v>
      </c>
      <c r="L443" s="291">
        <f t="shared" si="123"/>
        <v>0</v>
      </c>
      <c r="M443" s="291">
        <f t="shared" si="123"/>
        <v>0</v>
      </c>
      <c r="N443" s="291">
        <f t="shared" si="123"/>
        <v>0</v>
      </c>
      <c r="O443" s="166"/>
      <c r="P443" s="139"/>
      <c r="Q443" s="139"/>
      <c r="R443" s="139"/>
      <c r="S443" s="139"/>
      <c r="T443" s="139"/>
      <c r="U443" s="139"/>
      <c r="V443" s="139"/>
      <c r="W443" s="139"/>
      <c r="X443" s="139"/>
      <c r="Y443" s="139"/>
      <c r="Z443" s="139"/>
      <c r="AA443" s="139"/>
      <c r="AB443" s="139"/>
      <c r="AC443" s="139"/>
      <c r="AD443" s="139"/>
      <c r="AE443" s="139"/>
      <c r="AF443" s="139"/>
      <c r="AG443" s="139"/>
      <c r="AH443" s="139"/>
    </row>
    <row r="444" spans="1:34" s="140" customFormat="1" ht="18.75" x14ac:dyDescent="0.25">
      <c r="A444" s="287" t="s">
        <v>69</v>
      </c>
      <c r="B444" s="292" t="s">
        <v>182</v>
      </c>
      <c r="C444" s="124" t="s">
        <v>18</v>
      </c>
      <c r="D444" s="132" t="s">
        <v>19</v>
      </c>
      <c r="E444" s="23">
        <f t="shared" si="121"/>
        <v>10987.96</v>
      </c>
      <c r="F444" s="24">
        <f>SUM(F445:J448)</f>
        <v>10987.96</v>
      </c>
      <c r="G444" s="24"/>
      <c r="H444" s="24"/>
      <c r="I444" s="24"/>
      <c r="J444" s="24"/>
      <c r="K444" s="25">
        <f>SUM(K445:K448)</f>
        <v>0</v>
      </c>
      <c r="L444" s="25">
        <f t="shared" ref="L444:N444" si="125">SUM(L445:L448)</f>
        <v>0</v>
      </c>
      <c r="M444" s="25">
        <f t="shared" si="125"/>
        <v>0</v>
      </c>
      <c r="N444" s="25">
        <f t="shared" si="125"/>
        <v>0</v>
      </c>
      <c r="O444" s="166" t="s">
        <v>183</v>
      </c>
      <c r="P444" s="139"/>
      <c r="Q444" s="139"/>
      <c r="R444" s="139"/>
      <c r="S444" s="139"/>
      <c r="T444" s="139"/>
      <c r="U444" s="139"/>
      <c r="V444" s="139"/>
      <c r="W444" s="139"/>
      <c r="X444" s="139"/>
      <c r="Y444" s="139"/>
      <c r="Z444" s="139"/>
      <c r="AA444" s="139"/>
      <c r="AB444" s="139"/>
      <c r="AC444" s="139"/>
      <c r="AD444" s="139"/>
      <c r="AE444" s="139"/>
      <c r="AF444" s="139"/>
      <c r="AG444" s="139"/>
      <c r="AH444" s="139"/>
    </row>
    <row r="445" spans="1:34" s="140" customFormat="1" ht="22.5" x14ac:dyDescent="0.25">
      <c r="A445" s="287"/>
      <c r="B445" s="292"/>
      <c r="C445" s="124"/>
      <c r="D445" s="135" t="s">
        <v>21</v>
      </c>
      <c r="E445" s="23">
        <f t="shared" si="121"/>
        <v>0</v>
      </c>
      <c r="F445" s="288">
        <f>F453+F463</f>
        <v>0</v>
      </c>
      <c r="G445" s="289"/>
      <c r="H445" s="289"/>
      <c r="I445" s="289"/>
      <c r="J445" s="290"/>
      <c r="K445" s="291">
        <f>K471</f>
        <v>0</v>
      </c>
      <c r="L445" s="291">
        <f>L471</f>
        <v>0</v>
      </c>
      <c r="M445" s="291">
        <v>0</v>
      </c>
      <c r="N445" s="291">
        <v>0</v>
      </c>
      <c r="O445" s="166"/>
      <c r="P445" s="139"/>
      <c r="Q445" s="139"/>
      <c r="R445" s="139"/>
      <c r="S445" s="139"/>
      <c r="T445" s="139"/>
      <c r="U445" s="139"/>
      <c r="V445" s="139"/>
      <c r="W445" s="139"/>
      <c r="X445" s="139"/>
      <c r="Y445" s="139"/>
      <c r="Z445" s="139"/>
      <c r="AA445" s="139"/>
      <c r="AB445" s="139"/>
      <c r="AC445" s="139"/>
      <c r="AD445" s="139"/>
      <c r="AE445" s="139"/>
      <c r="AF445" s="139"/>
      <c r="AG445" s="139"/>
      <c r="AH445" s="139"/>
    </row>
    <row r="446" spans="1:34" s="140" customFormat="1" ht="18.75" x14ac:dyDescent="0.25">
      <c r="A446" s="287"/>
      <c r="B446" s="292"/>
      <c r="C446" s="124"/>
      <c r="D446" s="135" t="s">
        <v>22</v>
      </c>
      <c r="E446" s="23">
        <f t="shared" si="121"/>
        <v>0</v>
      </c>
      <c r="F446" s="288">
        <f>F454+F464</f>
        <v>0</v>
      </c>
      <c r="G446" s="289"/>
      <c r="H446" s="289"/>
      <c r="I446" s="289"/>
      <c r="J446" s="290"/>
      <c r="K446" s="291">
        <v>0</v>
      </c>
      <c r="L446" s="291">
        <v>0</v>
      </c>
      <c r="M446" s="291">
        <v>0</v>
      </c>
      <c r="N446" s="291">
        <v>0</v>
      </c>
      <c r="O446" s="166"/>
      <c r="P446" s="139"/>
      <c r="Q446" s="139"/>
      <c r="R446" s="139"/>
      <c r="S446" s="139"/>
      <c r="T446" s="139"/>
      <c r="U446" s="139"/>
      <c r="V446" s="139"/>
      <c r="W446" s="139"/>
      <c r="X446" s="139"/>
      <c r="Y446" s="139"/>
      <c r="Z446" s="139"/>
      <c r="AA446" s="139"/>
      <c r="AB446" s="139"/>
      <c r="AC446" s="139"/>
      <c r="AD446" s="139"/>
      <c r="AE446" s="139"/>
      <c r="AF446" s="139"/>
      <c r="AG446" s="139"/>
      <c r="AH446" s="139"/>
    </row>
    <row r="447" spans="1:34" s="140" customFormat="1" ht="22.5" x14ac:dyDescent="0.25">
      <c r="A447" s="287"/>
      <c r="B447" s="292"/>
      <c r="C447" s="124"/>
      <c r="D447" s="135" t="s">
        <v>23</v>
      </c>
      <c r="E447" s="23">
        <f t="shared" si="121"/>
        <v>10987.96</v>
      </c>
      <c r="F447" s="293">
        <f>F455+F465+F460</f>
        <v>10987.96</v>
      </c>
      <c r="G447" s="294"/>
      <c r="H447" s="294"/>
      <c r="I447" s="294"/>
      <c r="J447" s="295"/>
      <c r="K447" s="291">
        <f>K473</f>
        <v>0</v>
      </c>
      <c r="L447" s="291">
        <f>L473</f>
        <v>0</v>
      </c>
      <c r="M447" s="291">
        <v>0</v>
      </c>
      <c r="N447" s="291">
        <v>0</v>
      </c>
      <c r="O447" s="166"/>
      <c r="P447" s="139"/>
      <c r="Q447" s="139"/>
      <c r="R447" s="139"/>
      <c r="S447" s="139"/>
      <c r="T447" s="139"/>
      <c r="U447" s="139"/>
      <c r="V447" s="139"/>
      <c r="W447" s="139"/>
      <c r="X447" s="139"/>
      <c r="Y447" s="139"/>
      <c r="Z447" s="139"/>
      <c r="AA447" s="139"/>
      <c r="AB447" s="139"/>
      <c r="AC447" s="139"/>
      <c r="AD447" s="139"/>
      <c r="AE447" s="139"/>
      <c r="AF447" s="139"/>
      <c r="AG447" s="139"/>
      <c r="AH447" s="139"/>
    </row>
    <row r="448" spans="1:34" s="140" customFormat="1" ht="18.75" x14ac:dyDescent="0.25">
      <c r="A448" s="287"/>
      <c r="B448" s="292"/>
      <c r="C448" s="124"/>
      <c r="D448" s="135" t="s">
        <v>24</v>
      </c>
      <c r="E448" s="23">
        <f t="shared" si="121"/>
        <v>0</v>
      </c>
      <c r="F448" s="288">
        <f>F456+F466</f>
        <v>0</v>
      </c>
      <c r="G448" s="289"/>
      <c r="H448" s="289"/>
      <c r="I448" s="289"/>
      <c r="J448" s="290"/>
      <c r="K448" s="291">
        <v>0</v>
      </c>
      <c r="L448" s="291">
        <v>0</v>
      </c>
      <c r="M448" s="291">
        <v>0</v>
      </c>
      <c r="N448" s="291">
        <v>0</v>
      </c>
      <c r="O448" s="166"/>
      <c r="P448" s="139"/>
      <c r="Q448" s="139"/>
      <c r="R448" s="139"/>
      <c r="S448" s="139"/>
      <c r="T448" s="139"/>
      <c r="U448" s="139"/>
      <c r="V448" s="139"/>
      <c r="W448" s="139"/>
      <c r="X448" s="139"/>
      <c r="Y448" s="139"/>
      <c r="Z448" s="139"/>
      <c r="AA448" s="139"/>
      <c r="AB448" s="139"/>
      <c r="AC448" s="139"/>
      <c r="AD448" s="139"/>
      <c r="AE448" s="139"/>
      <c r="AF448" s="139"/>
      <c r="AG448" s="139"/>
      <c r="AH448" s="139"/>
    </row>
    <row r="449" spans="1:34" s="140" customFormat="1" x14ac:dyDescent="0.25">
      <c r="A449" s="287"/>
      <c r="B449" s="296" t="s">
        <v>184</v>
      </c>
      <c r="C449" s="124" t="s">
        <v>18</v>
      </c>
      <c r="D449" s="167"/>
      <c r="E449" s="168" t="s">
        <v>29</v>
      </c>
      <c r="F449" s="168" t="s">
        <v>30</v>
      </c>
      <c r="G449" s="168" t="s">
        <v>54</v>
      </c>
      <c r="H449" s="168"/>
      <c r="I449" s="168"/>
      <c r="J449" s="168"/>
      <c r="K449" s="297" t="s">
        <v>11</v>
      </c>
      <c r="L449" s="297" t="s">
        <v>12</v>
      </c>
      <c r="M449" s="297" t="s">
        <v>13</v>
      </c>
      <c r="N449" s="297" t="s">
        <v>14</v>
      </c>
      <c r="O449" s="166"/>
      <c r="P449" s="139"/>
      <c r="Q449" s="139"/>
      <c r="R449" s="139"/>
      <c r="S449" s="139"/>
      <c r="T449" s="139"/>
      <c r="U449" s="139"/>
      <c r="V449" s="139"/>
      <c r="W449" s="139"/>
      <c r="X449" s="139"/>
      <c r="Y449" s="139"/>
      <c r="Z449" s="139"/>
      <c r="AA449" s="139"/>
      <c r="AB449" s="139"/>
      <c r="AC449" s="139"/>
      <c r="AD449" s="139"/>
      <c r="AE449" s="139"/>
      <c r="AF449" s="139"/>
      <c r="AG449" s="139"/>
      <c r="AH449" s="139"/>
    </row>
    <row r="450" spans="1:34" s="140" customFormat="1" ht="31.5" x14ac:dyDescent="0.25">
      <c r="A450" s="287"/>
      <c r="B450" s="296"/>
      <c r="C450" s="124"/>
      <c r="D450" s="167"/>
      <c r="E450" s="168"/>
      <c r="F450" s="168"/>
      <c r="G450" s="39" t="s">
        <v>32</v>
      </c>
      <c r="H450" s="39" t="s">
        <v>33</v>
      </c>
      <c r="I450" s="39" t="s">
        <v>34</v>
      </c>
      <c r="J450" s="39" t="s">
        <v>35</v>
      </c>
      <c r="K450" s="297"/>
      <c r="L450" s="297"/>
      <c r="M450" s="297"/>
      <c r="N450" s="297"/>
      <c r="O450" s="166"/>
      <c r="P450" s="139"/>
      <c r="Q450" s="139"/>
      <c r="R450" s="139"/>
      <c r="S450" s="139"/>
      <c r="T450" s="139"/>
      <c r="U450" s="139"/>
      <c r="V450" s="139"/>
      <c r="W450" s="139"/>
      <c r="X450" s="139"/>
      <c r="Y450" s="139"/>
      <c r="Z450" s="139"/>
      <c r="AA450" s="139"/>
      <c r="AB450" s="139"/>
      <c r="AC450" s="139"/>
      <c r="AD450" s="139"/>
      <c r="AE450" s="139"/>
      <c r="AF450" s="139"/>
      <c r="AG450" s="139"/>
      <c r="AH450" s="139"/>
    </row>
    <row r="451" spans="1:34" s="140" customFormat="1" ht="18.75" x14ac:dyDescent="0.25">
      <c r="A451" s="287"/>
      <c r="B451" s="296"/>
      <c r="C451" s="124"/>
      <c r="D451" s="167"/>
      <c r="E451" s="298">
        <v>2</v>
      </c>
      <c r="F451" s="298">
        <v>2</v>
      </c>
      <c r="G451" s="298">
        <v>0</v>
      </c>
      <c r="H451" s="298">
        <v>0</v>
      </c>
      <c r="I451" s="298">
        <v>0</v>
      </c>
      <c r="J451" s="298">
        <v>2</v>
      </c>
      <c r="K451" s="299">
        <v>0</v>
      </c>
      <c r="L451" s="299">
        <v>0</v>
      </c>
      <c r="M451" s="299">
        <v>0</v>
      </c>
      <c r="N451" s="299">
        <v>0</v>
      </c>
      <c r="O451" s="166"/>
      <c r="P451" s="139"/>
      <c r="Q451" s="139"/>
      <c r="R451" s="139"/>
      <c r="S451" s="139"/>
      <c r="T451" s="139"/>
      <c r="U451" s="139"/>
      <c r="V451" s="139"/>
      <c r="W451" s="139"/>
      <c r="X451" s="139"/>
      <c r="Y451" s="139"/>
      <c r="Z451" s="139"/>
      <c r="AA451" s="139"/>
      <c r="AB451" s="139"/>
      <c r="AC451" s="139"/>
      <c r="AD451" s="139"/>
      <c r="AE451" s="139"/>
      <c r="AF451" s="139"/>
      <c r="AG451" s="139"/>
      <c r="AH451" s="139"/>
    </row>
    <row r="452" spans="1:34" s="140" customFormat="1" ht="18.75" x14ac:dyDescent="0.25">
      <c r="A452" s="300" t="s">
        <v>185</v>
      </c>
      <c r="B452" s="301" t="s">
        <v>186</v>
      </c>
      <c r="C452" s="124" t="s">
        <v>18</v>
      </c>
      <c r="D452" s="132" t="s">
        <v>19</v>
      </c>
      <c r="E452" s="23">
        <f t="shared" ref="E452:E466" si="126">SUM(F452:N452)</f>
        <v>7000</v>
      </c>
      <c r="F452" s="24">
        <f>SUM(F453:J456)</f>
        <v>7000</v>
      </c>
      <c r="G452" s="24"/>
      <c r="H452" s="24"/>
      <c r="I452" s="24"/>
      <c r="J452" s="24"/>
      <c r="K452" s="25">
        <f>SUM(K453:K456)</f>
        <v>0</v>
      </c>
      <c r="L452" s="25">
        <f t="shared" ref="L452:N452" si="127">SUM(L453:L456)</f>
        <v>0</v>
      </c>
      <c r="M452" s="25">
        <f t="shared" si="127"/>
        <v>0</v>
      </c>
      <c r="N452" s="25">
        <f t="shared" si="127"/>
        <v>0</v>
      </c>
      <c r="O452" s="302" t="s">
        <v>137</v>
      </c>
      <c r="P452" s="139"/>
      <c r="Q452" s="139"/>
      <c r="R452" s="139"/>
      <c r="S452" s="139"/>
      <c r="T452" s="139"/>
      <c r="U452" s="139"/>
      <c r="V452" s="139"/>
      <c r="W452" s="139"/>
      <c r="X452" s="139"/>
      <c r="Y452" s="139"/>
      <c r="Z452" s="139"/>
      <c r="AA452" s="139"/>
      <c r="AB452" s="139"/>
      <c r="AC452" s="139"/>
      <c r="AD452" s="139"/>
      <c r="AE452" s="139"/>
      <c r="AF452" s="139"/>
      <c r="AG452" s="139"/>
      <c r="AH452" s="139"/>
    </row>
    <row r="453" spans="1:34" s="140" customFormat="1" ht="22.5" x14ac:dyDescent="0.25">
      <c r="A453" s="303"/>
      <c r="B453" s="304"/>
      <c r="C453" s="124"/>
      <c r="D453" s="135" t="s">
        <v>21</v>
      </c>
      <c r="E453" s="23">
        <f t="shared" si="126"/>
        <v>0</v>
      </c>
      <c r="F453" s="288">
        <v>0</v>
      </c>
      <c r="G453" s="289"/>
      <c r="H453" s="289"/>
      <c r="I453" s="289"/>
      <c r="J453" s="290"/>
      <c r="K453" s="291">
        <f>K479</f>
        <v>0</v>
      </c>
      <c r="L453" s="291">
        <f>L479</f>
        <v>0</v>
      </c>
      <c r="M453" s="291">
        <v>0</v>
      </c>
      <c r="N453" s="291">
        <v>0</v>
      </c>
      <c r="O453" s="305"/>
      <c r="P453" s="139"/>
      <c r="Q453" s="139"/>
      <c r="R453" s="139"/>
      <c r="S453" s="139"/>
      <c r="T453" s="139"/>
      <c r="U453" s="139"/>
      <c r="V453" s="139"/>
      <c r="W453" s="139"/>
      <c r="X453" s="139"/>
      <c r="Y453" s="139"/>
      <c r="Z453" s="139"/>
      <c r="AA453" s="139"/>
      <c r="AB453" s="139"/>
      <c r="AC453" s="139"/>
      <c r="AD453" s="139"/>
      <c r="AE453" s="139"/>
      <c r="AF453" s="139"/>
      <c r="AG453" s="139"/>
      <c r="AH453" s="139"/>
    </row>
    <row r="454" spans="1:34" s="140" customFormat="1" ht="18.75" x14ac:dyDescent="0.25">
      <c r="A454" s="303"/>
      <c r="B454" s="304"/>
      <c r="C454" s="124"/>
      <c r="D454" s="135" t="s">
        <v>22</v>
      </c>
      <c r="E454" s="23">
        <f t="shared" si="126"/>
        <v>0</v>
      </c>
      <c r="F454" s="288">
        <v>0</v>
      </c>
      <c r="G454" s="289"/>
      <c r="H454" s="289"/>
      <c r="I454" s="289"/>
      <c r="J454" s="290"/>
      <c r="K454" s="291">
        <v>0</v>
      </c>
      <c r="L454" s="291">
        <v>0</v>
      </c>
      <c r="M454" s="291">
        <v>0</v>
      </c>
      <c r="N454" s="291">
        <v>0</v>
      </c>
      <c r="O454" s="305"/>
      <c r="P454" s="139"/>
      <c r="Q454" s="139"/>
      <c r="R454" s="139"/>
      <c r="S454" s="139"/>
      <c r="T454" s="139"/>
      <c r="U454" s="139"/>
      <c r="V454" s="139"/>
      <c r="W454" s="139"/>
      <c r="X454" s="139"/>
      <c r="Y454" s="139"/>
      <c r="Z454" s="139"/>
      <c r="AA454" s="139"/>
      <c r="AB454" s="139"/>
      <c r="AC454" s="139"/>
      <c r="AD454" s="139"/>
      <c r="AE454" s="139"/>
      <c r="AF454" s="139"/>
      <c r="AG454" s="139"/>
      <c r="AH454" s="139"/>
    </row>
    <row r="455" spans="1:34" s="140" customFormat="1" ht="22.5" x14ac:dyDescent="0.25">
      <c r="A455" s="303"/>
      <c r="B455" s="304"/>
      <c r="C455" s="124"/>
      <c r="D455" s="135" t="s">
        <v>23</v>
      </c>
      <c r="E455" s="23">
        <f t="shared" si="126"/>
        <v>7000</v>
      </c>
      <c r="F455" s="293">
        <v>7000</v>
      </c>
      <c r="G455" s="294"/>
      <c r="H455" s="294"/>
      <c r="I455" s="294"/>
      <c r="J455" s="295"/>
      <c r="K455" s="291">
        <f>K481</f>
        <v>0</v>
      </c>
      <c r="L455" s="291">
        <f>L481</f>
        <v>0</v>
      </c>
      <c r="M455" s="291">
        <v>0</v>
      </c>
      <c r="N455" s="291">
        <v>0</v>
      </c>
      <c r="O455" s="305"/>
      <c r="P455" s="139"/>
      <c r="Q455" s="139"/>
      <c r="R455" s="139"/>
      <c r="S455" s="139"/>
      <c r="T455" s="139"/>
      <c r="U455" s="139"/>
      <c r="V455" s="139"/>
      <c r="W455" s="139"/>
      <c r="X455" s="139"/>
      <c r="Y455" s="139"/>
      <c r="Z455" s="139"/>
      <c r="AA455" s="139"/>
      <c r="AB455" s="139"/>
      <c r="AC455" s="139"/>
      <c r="AD455" s="139"/>
      <c r="AE455" s="139"/>
      <c r="AF455" s="139"/>
      <c r="AG455" s="139"/>
      <c r="AH455" s="139"/>
    </row>
    <row r="456" spans="1:34" s="140" customFormat="1" ht="18.75" x14ac:dyDescent="0.25">
      <c r="A456" s="306"/>
      <c r="B456" s="307"/>
      <c r="C456" s="124"/>
      <c r="D456" s="135" t="s">
        <v>24</v>
      </c>
      <c r="E456" s="23">
        <f t="shared" si="126"/>
        <v>0</v>
      </c>
      <c r="F456" s="288">
        <v>0</v>
      </c>
      <c r="G456" s="289"/>
      <c r="H456" s="289"/>
      <c r="I456" s="289"/>
      <c r="J456" s="290"/>
      <c r="K456" s="291">
        <v>0</v>
      </c>
      <c r="L456" s="291">
        <v>0</v>
      </c>
      <c r="M456" s="291">
        <v>0</v>
      </c>
      <c r="N456" s="291">
        <v>0</v>
      </c>
      <c r="O456" s="308"/>
      <c r="P456" s="139"/>
      <c r="Q456" s="139"/>
      <c r="R456" s="139"/>
      <c r="S456" s="139"/>
      <c r="T456" s="139"/>
      <c r="U456" s="139"/>
      <c r="V456" s="139"/>
      <c r="W456" s="139"/>
      <c r="X456" s="139"/>
      <c r="Y456" s="139"/>
      <c r="Z456" s="139"/>
      <c r="AA456" s="139"/>
      <c r="AB456" s="139"/>
      <c r="AC456" s="139"/>
      <c r="AD456" s="139"/>
      <c r="AE456" s="139"/>
      <c r="AF456" s="139"/>
      <c r="AG456" s="139"/>
      <c r="AH456" s="139"/>
    </row>
    <row r="457" spans="1:34" s="140" customFormat="1" ht="18.75" x14ac:dyDescent="0.25">
      <c r="A457" s="300" t="s">
        <v>187</v>
      </c>
      <c r="B457" s="301" t="s">
        <v>188</v>
      </c>
      <c r="C457" s="12" t="s">
        <v>18</v>
      </c>
      <c r="D457" s="22" t="s">
        <v>19</v>
      </c>
      <c r="E457" s="23">
        <f t="shared" si="126"/>
        <v>1500</v>
      </c>
      <c r="F457" s="24">
        <f>SUM(F458:J461)</f>
        <v>1500</v>
      </c>
      <c r="G457" s="24"/>
      <c r="H457" s="24"/>
      <c r="I457" s="24"/>
      <c r="J457" s="24"/>
      <c r="K457" s="25">
        <f>SUM(K458:K461)</f>
        <v>0</v>
      </c>
      <c r="L457" s="25">
        <f t="shared" ref="L457:N457" si="128">SUM(L458:L461)</f>
        <v>0</v>
      </c>
      <c r="M457" s="25">
        <f t="shared" si="128"/>
        <v>0</v>
      </c>
      <c r="N457" s="25">
        <f t="shared" si="128"/>
        <v>0</v>
      </c>
      <c r="O457" s="302" t="s">
        <v>137</v>
      </c>
      <c r="P457" s="139"/>
      <c r="Q457" s="139"/>
      <c r="R457" s="139"/>
      <c r="S457" s="139"/>
      <c r="T457" s="139"/>
      <c r="U457" s="139"/>
      <c r="V457" s="139"/>
      <c r="W457" s="139"/>
      <c r="X457" s="139"/>
      <c r="Y457" s="139"/>
      <c r="Z457" s="139"/>
      <c r="AA457" s="139"/>
      <c r="AB457" s="139"/>
      <c r="AC457" s="139"/>
      <c r="AD457" s="139"/>
      <c r="AE457" s="139"/>
      <c r="AF457" s="139"/>
      <c r="AG457" s="139"/>
      <c r="AH457" s="139"/>
    </row>
    <row r="458" spans="1:34" s="140" customFormat="1" ht="22.5" x14ac:dyDescent="0.25">
      <c r="A458" s="303"/>
      <c r="B458" s="304"/>
      <c r="C458" s="12"/>
      <c r="D458" s="26" t="s">
        <v>21</v>
      </c>
      <c r="E458" s="23">
        <f t="shared" si="126"/>
        <v>0</v>
      </c>
      <c r="F458" s="288">
        <v>0</v>
      </c>
      <c r="G458" s="289"/>
      <c r="H458" s="289"/>
      <c r="I458" s="289"/>
      <c r="J458" s="290"/>
      <c r="K458" s="291">
        <f>K484</f>
        <v>0</v>
      </c>
      <c r="L458" s="291">
        <f>L484</f>
        <v>0</v>
      </c>
      <c r="M458" s="291">
        <v>0</v>
      </c>
      <c r="N458" s="291">
        <v>0</v>
      </c>
      <c r="O458" s="305"/>
      <c r="P458" s="139"/>
      <c r="Q458" s="139"/>
      <c r="R458" s="139"/>
      <c r="S458" s="139"/>
      <c r="T458" s="139"/>
      <c r="U458" s="139"/>
      <c r="V458" s="139"/>
      <c r="W458" s="139"/>
      <c r="X458" s="139"/>
      <c r="Y458" s="139"/>
      <c r="Z458" s="139"/>
      <c r="AA458" s="139"/>
      <c r="AB458" s="139"/>
      <c r="AC458" s="139"/>
      <c r="AD458" s="139"/>
      <c r="AE458" s="139"/>
      <c r="AF458" s="139"/>
      <c r="AG458" s="139"/>
      <c r="AH458" s="139"/>
    </row>
    <row r="459" spans="1:34" s="140" customFormat="1" ht="18.75" x14ac:dyDescent="0.25">
      <c r="A459" s="303"/>
      <c r="B459" s="304"/>
      <c r="C459" s="12"/>
      <c r="D459" s="26" t="s">
        <v>22</v>
      </c>
      <c r="E459" s="23">
        <f t="shared" si="126"/>
        <v>0</v>
      </c>
      <c r="F459" s="288">
        <v>0</v>
      </c>
      <c r="G459" s="289"/>
      <c r="H459" s="289"/>
      <c r="I459" s="289"/>
      <c r="J459" s="290"/>
      <c r="K459" s="291">
        <v>0</v>
      </c>
      <c r="L459" s="291">
        <v>0</v>
      </c>
      <c r="M459" s="291">
        <v>0</v>
      </c>
      <c r="N459" s="291">
        <v>0</v>
      </c>
      <c r="O459" s="305"/>
      <c r="P459" s="139"/>
      <c r="Q459" s="139"/>
      <c r="R459" s="139"/>
      <c r="S459" s="139"/>
      <c r="T459" s="139"/>
      <c r="U459" s="139"/>
      <c r="V459" s="139"/>
      <c r="W459" s="139"/>
      <c r="X459" s="139"/>
      <c r="Y459" s="139"/>
      <c r="Z459" s="139"/>
      <c r="AA459" s="139"/>
      <c r="AB459" s="139"/>
      <c r="AC459" s="139"/>
      <c r="AD459" s="139"/>
      <c r="AE459" s="139"/>
      <c r="AF459" s="139"/>
      <c r="AG459" s="139"/>
      <c r="AH459" s="139"/>
    </row>
    <row r="460" spans="1:34" s="140" customFormat="1" ht="22.5" x14ac:dyDescent="0.25">
      <c r="A460" s="303"/>
      <c r="B460" s="304"/>
      <c r="C460" s="12"/>
      <c r="D460" s="26" t="s">
        <v>23</v>
      </c>
      <c r="E460" s="23">
        <f t="shared" si="126"/>
        <v>1500</v>
      </c>
      <c r="F460" s="293">
        <v>1500</v>
      </c>
      <c r="G460" s="294"/>
      <c r="H460" s="294"/>
      <c r="I460" s="294"/>
      <c r="J460" s="295"/>
      <c r="K460" s="291">
        <f>K486</f>
        <v>0</v>
      </c>
      <c r="L460" s="291">
        <f>L486</f>
        <v>0</v>
      </c>
      <c r="M460" s="291">
        <v>0</v>
      </c>
      <c r="N460" s="291">
        <v>0</v>
      </c>
      <c r="O460" s="305"/>
      <c r="P460" s="139"/>
      <c r="Q460" s="139"/>
      <c r="R460" s="139"/>
      <c r="S460" s="139"/>
      <c r="T460" s="139"/>
      <c r="U460" s="139"/>
      <c r="V460" s="139"/>
      <c r="W460" s="139"/>
      <c r="X460" s="139"/>
      <c r="Y460" s="139"/>
      <c r="Z460" s="139"/>
      <c r="AA460" s="139"/>
      <c r="AB460" s="139"/>
      <c r="AC460" s="139"/>
      <c r="AD460" s="139"/>
      <c r="AE460" s="139"/>
      <c r="AF460" s="139"/>
      <c r="AG460" s="139"/>
      <c r="AH460" s="139"/>
    </row>
    <row r="461" spans="1:34" s="140" customFormat="1" ht="18.75" x14ac:dyDescent="0.25">
      <c r="A461" s="306"/>
      <c r="B461" s="307"/>
      <c r="C461" s="12"/>
      <c r="D461" s="26" t="s">
        <v>24</v>
      </c>
      <c r="E461" s="23">
        <f t="shared" si="126"/>
        <v>0</v>
      </c>
      <c r="F461" s="288">
        <v>0</v>
      </c>
      <c r="G461" s="289"/>
      <c r="H461" s="289"/>
      <c r="I461" s="289"/>
      <c r="J461" s="290"/>
      <c r="K461" s="291">
        <v>0</v>
      </c>
      <c r="L461" s="291">
        <v>0</v>
      </c>
      <c r="M461" s="291">
        <v>0</v>
      </c>
      <c r="N461" s="291">
        <v>0</v>
      </c>
      <c r="O461" s="308"/>
      <c r="P461" s="139"/>
      <c r="Q461" s="139"/>
      <c r="R461" s="139"/>
      <c r="S461" s="139"/>
      <c r="T461" s="139"/>
      <c r="U461" s="139"/>
      <c r="V461" s="139"/>
      <c r="W461" s="139"/>
      <c r="X461" s="139"/>
      <c r="Y461" s="139"/>
      <c r="Z461" s="139"/>
      <c r="AA461" s="139"/>
      <c r="AB461" s="139"/>
      <c r="AC461" s="139"/>
      <c r="AD461" s="139"/>
      <c r="AE461" s="139"/>
      <c r="AF461" s="139"/>
      <c r="AG461" s="139"/>
      <c r="AH461" s="139"/>
    </row>
    <row r="462" spans="1:34" s="140" customFormat="1" ht="18.75" x14ac:dyDescent="0.25">
      <c r="A462" s="300" t="s">
        <v>189</v>
      </c>
      <c r="B462" s="301" t="s">
        <v>188</v>
      </c>
      <c r="C462" s="12" t="s">
        <v>18</v>
      </c>
      <c r="D462" s="22" t="s">
        <v>19</v>
      </c>
      <c r="E462" s="23">
        <f t="shared" si="126"/>
        <v>2487.96</v>
      </c>
      <c r="F462" s="24">
        <f>SUM(F463:J466)</f>
        <v>2487.96</v>
      </c>
      <c r="G462" s="24"/>
      <c r="H462" s="24"/>
      <c r="I462" s="24"/>
      <c r="J462" s="24"/>
      <c r="K462" s="25">
        <f>SUM(K463:K466)</f>
        <v>0</v>
      </c>
      <c r="L462" s="25">
        <f t="shared" ref="L462:N462" si="129">SUM(L463:L466)</f>
        <v>0</v>
      </c>
      <c r="M462" s="25">
        <f t="shared" si="129"/>
        <v>0</v>
      </c>
      <c r="N462" s="25">
        <f t="shared" si="129"/>
        <v>0</v>
      </c>
      <c r="O462" s="302" t="s">
        <v>167</v>
      </c>
      <c r="P462" s="139"/>
      <c r="Q462" s="139"/>
      <c r="R462" s="139"/>
      <c r="S462" s="139"/>
      <c r="T462" s="139"/>
      <c r="U462" s="139"/>
      <c r="V462" s="139"/>
      <c r="W462" s="139"/>
      <c r="X462" s="139"/>
      <c r="Y462" s="139"/>
      <c r="Z462" s="139"/>
      <c r="AA462" s="139"/>
      <c r="AB462" s="139"/>
      <c r="AC462" s="139"/>
      <c r="AD462" s="139"/>
      <c r="AE462" s="139"/>
      <c r="AF462" s="139"/>
      <c r="AG462" s="139"/>
      <c r="AH462" s="139"/>
    </row>
    <row r="463" spans="1:34" s="140" customFormat="1" ht="22.5" x14ac:dyDescent="0.25">
      <c r="A463" s="303"/>
      <c r="B463" s="304"/>
      <c r="C463" s="12"/>
      <c r="D463" s="26" t="s">
        <v>21</v>
      </c>
      <c r="E463" s="23">
        <f t="shared" si="126"/>
        <v>0</v>
      </c>
      <c r="F463" s="288">
        <v>0</v>
      </c>
      <c r="G463" s="289"/>
      <c r="H463" s="289"/>
      <c r="I463" s="289"/>
      <c r="J463" s="290"/>
      <c r="K463" s="291">
        <f>K484</f>
        <v>0</v>
      </c>
      <c r="L463" s="291">
        <f>L484</f>
        <v>0</v>
      </c>
      <c r="M463" s="291">
        <v>0</v>
      </c>
      <c r="N463" s="291">
        <v>0</v>
      </c>
      <c r="O463" s="305"/>
      <c r="P463" s="139"/>
      <c r="Q463" s="139"/>
      <c r="R463" s="139"/>
      <c r="S463" s="139"/>
      <c r="T463" s="139"/>
      <c r="U463" s="139"/>
      <c r="V463" s="139"/>
      <c r="W463" s="139"/>
      <c r="X463" s="139"/>
      <c r="Y463" s="139"/>
      <c r="Z463" s="139"/>
      <c r="AA463" s="139"/>
      <c r="AB463" s="139"/>
      <c r="AC463" s="139"/>
      <c r="AD463" s="139"/>
      <c r="AE463" s="139"/>
      <c r="AF463" s="139"/>
      <c r="AG463" s="139"/>
      <c r="AH463" s="139"/>
    </row>
    <row r="464" spans="1:34" s="140" customFormat="1" ht="18.75" x14ac:dyDescent="0.25">
      <c r="A464" s="303"/>
      <c r="B464" s="304"/>
      <c r="C464" s="12"/>
      <c r="D464" s="26" t="s">
        <v>22</v>
      </c>
      <c r="E464" s="23">
        <f t="shared" si="126"/>
        <v>0</v>
      </c>
      <c r="F464" s="288">
        <v>0</v>
      </c>
      <c r="G464" s="289"/>
      <c r="H464" s="289"/>
      <c r="I464" s="289"/>
      <c r="J464" s="290"/>
      <c r="K464" s="291">
        <v>0</v>
      </c>
      <c r="L464" s="291">
        <v>0</v>
      </c>
      <c r="M464" s="291">
        <v>0</v>
      </c>
      <c r="N464" s="291">
        <v>0</v>
      </c>
      <c r="O464" s="305"/>
      <c r="P464" s="139"/>
      <c r="Q464" s="139"/>
      <c r="R464" s="139"/>
      <c r="S464" s="139"/>
      <c r="T464" s="139"/>
      <c r="U464" s="139"/>
      <c r="V464" s="139"/>
      <c r="W464" s="139"/>
      <c r="X464" s="139"/>
      <c r="Y464" s="139"/>
      <c r="Z464" s="139"/>
      <c r="AA464" s="139"/>
      <c r="AB464" s="139"/>
      <c r="AC464" s="139"/>
      <c r="AD464" s="139"/>
      <c r="AE464" s="139"/>
      <c r="AF464" s="139"/>
      <c r="AG464" s="139"/>
      <c r="AH464" s="139"/>
    </row>
    <row r="465" spans="1:34" s="140" customFormat="1" ht="22.5" x14ac:dyDescent="0.25">
      <c r="A465" s="303"/>
      <c r="B465" s="304"/>
      <c r="C465" s="12"/>
      <c r="D465" s="26" t="s">
        <v>23</v>
      </c>
      <c r="E465" s="23">
        <f t="shared" si="126"/>
        <v>2487.96</v>
      </c>
      <c r="F465" s="293">
        <f>1600+600+287.96</f>
        <v>2487.96</v>
      </c>
      <c r="G465" s="294"/>
      <c r="H465" s="294"/>
      <c r="I465" s="294"/>
      <c r="J465" s="295"/>
      <c r="K465" s="291">
        <f>K486</f>
        <v>0</v>
      </c>
      <c r="L465" s="291">
        <f>L486</f>
        <v>0</v>
      </c>
      <c r="M465" s="291">
        <v>0</v>
      </c>
      <c r="N465" s="291">
        <v>0</v>
      </c>
      <c r="O465" s="305"/>
      <c r="P465" s="139"/>
      <c r="Q465" s="139"/>
      <c r="R465" s="139"/>
      <c r="S465" s="139"/>
      <c r="T465" s="139"/>
      <c r="U465" s="139"/>
      <c r="V465" s="139"/>
      <c r="W465" s="139"/>
      <c r="X465" s="139"/>
      <c r="Y465" s="139"/>
      <c r="Z465" s="139"/>
      <c r="AA465" s="139"/>
      <c r="AB465" s="139"/>
      <c r="AC465" s="139"/>
      <c r="AD465" s="139"/>
      <c r="AE465" s="139"/>
      <c r="AF465" s="139"/>
      <c r="AG465" s="139"/>
      <c r="AH465" s="139"/>
    </row>
    <row r="466" spans="1:34" s="140" customFormat="1" ht="18.75" x14ac:dyDescent="0.25">
      <c r="A466" s="306"/>
      <c r="B466" s="307"/>
      <c r="C466" s="12"/>
      <c r="D466" s="26" t="s">
        <v>24</v>
      </c>
      <c r="E466" s="23">
        <f t="shared" si="126"/>
        <v>0</v>
      </c>
      <c r="F466" s="288">
        <v>0</v>
      </c>
      <c r="G466" s="289"/>
      <c r="H466" s="289"/>
      <c r="I466" s="289"/>
      <c r="J466" s="290"/>
      <c r="K466" s="291">
        <v>0</v>
      </c>
      <c r="L466" s="291">
        <v>0</v>
      </c>
      <c r="M466" s="291">
        <v>0</v>
      </c>
      <c r="N466" s="291">
        <v>0</v>
      </c>
      <c r="O466" s="308"/>
      <c r="P466" s="139"/>
      <c r="Q466" s="139"/>
      <c r="R466" s="139"/>
      <c r="S466" s="139"/>
      <c r="T466" s="139"/>
      <c r="U466" s="139"/>
      <c r="V466" s="139"/>
      <c r="W466" s="139"/>
      <c r="X466" s="139"/>
      <c r="Y466" s="139"/>
      <c r="Z466" s="139"/>
      <c r="AA466" s="139"/>
      <c r="AB466" s="139"/>
      <c r="AC466" s="139"/>
      <c r="AD466" s="139"/>
      <c r="AE466" s="139"/>
      <c r="AF466" s="139"/>
      <c r="AG466" s="139"/>
      <c r="AH466" s="139"/>
    </row>
    <row r="467" spans="1:34" s="140" customFormat="1" ht="18.75" hidden="1" x14ac:dyDescent="0.25">
      <c r="A467" s="273" t="s">
        <v>190</v>
      </c>
      <c r="B467" s="43"/>
      <c r="C467" s="78" t="s">
        <v>57</v>
      </c>
      <c r="D467" s="79" t="s">
        <v>19</v>
      </c>
      <c r="E467" s="309">
        <f>E468+E469+E470+E471</f>
        <v>0</v>
      </c>
      <c r="F467" s="275">
        <f>F468+F469+F470+F471</f>
        <v>0</v>
      </c>
      <c r="G467" s="275"/>
      <c r="H467" s="275"/>
      <c r="I467" s="275"/>
      <c r="J467" s="275"/>
      <c r="K467" s="275">
        <f>K468+K469+K470+K471</f>
        <v>0</v>
      </c>
      <c r="L467" s="275">
        <f>L468+L469+L470+L471</f>
        <v>0</v>
      </c>
      <c r="M467" s="275">
        <f>M468+M469+M470+M471</f>
        <v>0</v>
      </c>
      <c r="N467" s="275">
        <f>N468+N469+N470+N471</f>
        <v>0</v>
      </c>
      <c r="O467" s="181" t="s">
        <v>191</v>
      </c>
      <c r="P467" s="139"/>
      <c r="Q467" s="139"/>
      <c r="R467" s="139"/>
      <c r="S467" s="139"/>
      <c r="T467" s="139"/>
      <c r="U467" s="139"/>
      <c r="V467" s="139"/>
      <c r="W467" s="139"/>
      <c r="X467" s="139"/>
      <c r="Y467" s="139"/>
      <c r="Z467" s="139"/>
      <c r="AA467" s="139"/>
      <c r="AB467" s="139"/>
      <c r="AC467" s="139"/>
      <c r="AD467" s="139"/>
      <c r="AE467" s="139"/>
      <c r="AF467" s="139"/>
      <c r="AG467" s="139"/>
      <c r="AH467" s="139"/>
    </row>
    <row r="468" spans="1:34" s="140" customFormat="1" ht="22.5" hidden="1" x14ac:dyDescent="0.25">
      <c r="A468" s="273"/>
      <c r="B468" s="43"/>
      <c r="C468" s="78"/>
      <c r="D468" s="45" t="s">
        <v>21</v>
      </c>
      <c r="E468" s="309">
        <f>F468+K468+M468+N468</f>
        <v>0</v>
      </c>
      <c r="F468" s="275">
        <v>0</v>
      </c>
      <c r="G468" s="275"/>
      <c r="H468" s="275"/>
      <c r="I468" s="275"/>
      <c r="J468" s="275"/>
      <c r="K468" s="275">
        <f t="shared" ref="K468:N471" si="130">K476</f>
        <v>0</v>
      </c>
      <c r="L468" s="275">
        <f t="shared" si="130"/>
        <v>0</v>
      </c>
      <c r="M468" s="275">
        <f t="shared" si="130"/>
        <v>0</v>
      </c>
      <c r="N468" s="275">
        <f t="shared" si="130"/>
        <v>0</v>
      </c>
      <c r="O468" s="181"/>
      <c r="P468" s="139"/>
      <c r="Q468" s="139"/>
      <c r="R468" s="139"/>
      <c r="S468" s="139"/>
      <c r="T468" s="139"/>
      <c r="U468" s="139"/>
      <c r="V468" s="139"/>
      <c r="W468" s="139"/>
      <c r="X468" s="139"/>
      <c r="Y468" s="139"/>
      <c r="Z468" s="139"/>
      <c r="AA468" s="139"/>
      <c r="AB468" s="139"/>
      <c r="AC468" s="139"/>
      <c r="AD468" s="139"/>
      <c r="AE468" s="139"/>
      <c r="AF468" s="139"/>
      <c r="AG468" s="139"/>
      <c r="AH468" s="139"/>
    </row>
    <row r="469" spans="1:34" s="140" customFormat="1" ht="18.75" hidden="1" x14ac:dyDescent="0.25">
      <c r="A469" s="273"/>
      <c r="B469" s="43"/>
      <c r="C469" s="78"/>
      <c r="D469" s="45" t="s">
        <v>22</v>
      </c>
      <c r="E469" s="309">
        <f>F469+K469+M469+N469</f>
        <v>0</v>
      </c>
      <c r="F469" s="275">
        <v>0</v>
      </c>
      <c r="G469" s="275"/>
      <c r="H469" s="275"/>
      <c r="I469" s="275"/>
      <c r="J469" s="275"/>
      <c r="K469" s="275">
        <f t="shared" si="130"/>
        <v>0</v>
      </c>
      <c r="L469" s="275">
        <f t="shared" si="130"/>
        <v>0</v>
      </c>
      <c r="M469" s="275">
        <f t="shared" si="130"/>
        <v>0</v>
      </c>
      <c r="N469" s="275">
        <f t="shared" si="130"/>
        <v>0</v>
      </c>
      <c r="O469" s="181"/>
      <c r="P469" s="139"/>
      <c r="Q469" s="139"/>
      <c r="R469" s="139"/>
      <c r="S469" s="139"/>
      <c r="T469" s="139"/>
      <c r="U469" s="139"/>
      <c r="V469" s="139"/>
      <c r="W469" s="139"/>
      <c r="X469" s="139"/>
      <c r="Y469" s="139"/>
      <c r="Z469" s="139"/>
      <c r="AA469" s="139"/>
      <c r="AB469" s="139"/>
      <c r="AC469" s="139"/>
      <c r="AD469" s="139"/>
      <c r="AE469" s="139"/>
      <c r="AF469" s="139"/>
      <c r="AG469" s="139"/>
      <c r="AH469" s="139"/>
    </row>
    <row r="470" spans="1:34" s="140" customFormat="1" ht="22.5" hidden="1" x14ac:dyDescent="0.25">
      <c r="A470" s="273"/>
      <c r="B470" s="43"/>
      <c r="C470" s="78"/>
      <c r="D470" s="45" t="s">
        <v>23</v>
      </c>
      <c r="E470" s="309">
        <f>F470+K470+M470+N470</f>
        <v>0</v>
      </c>
      <c r="F470" s="275">
        <v>0</v>
      </c>
      <c r="G470" s="275"/>
      <c r="H470" s="275"/>
      <c r="I470" s="275"/>
      <c r="J470" s="275"/>
      <c r="K470" s="275">
        <f t="shared" si="130"/>
        <v>0</v>
      </c>
      <c r="L470" s="275">
        <f t="shared" si="130"/>
        <v>0</v>
      </c>
      <c r="M470" s="275">
        <f t="shared" si="130"/>
        <v>0</v>
      </c>
      <c r="N470" s="275">
        <f t="shared" si="130"/>
        <v>0</v>
      </c>
      <c r="O470" s="181"/>
      <c r="P470" s="139"/>
      <c r="Q470" s="139"/>
      <c r="R470" s="139"/>
      <c r="S470" s="139"/>
      <c r="T470" s="139"/>
      <c r="U470" s="139"/>
      <c r="V470" s="139"/>
      <c r="W470" s="139"/>
      <c r="X470" s="139"/>
      <c r="Y470" s="139"/>
      <c r="Z470" s="139"/>
      <c r="AA470" s="139"/>
      <c r="AB470" s="139"/>
      <c r="AC470" s="139"/>
      <c r="AD470" s="139"/>
      <c r="AE470" s="139"/>
      <c r="AF470" s="139"/>
      <c r="AG470" s="139"/>
      <c r="AH470" s="139"/>
    </row>
    <row r="471" spans="1:34" s="140" customFormat="1" ht="18.75" hidden="1" x14ac:dyDescent="0.25">
      <c r="A471" s="273"/>
      <c r="B471" s="43"/>
      <c r="C471" s="78"/>
      <c r="D471" s="45" t="s">
        <v>24</v>
      </c>
      <c r="E471" s="309">
        <f>F471+K471+M471+N471</f>
        <v>0</v>
      </c>
      <c r="F471" s="275">
        <v>0</v>
      </c>
      <c r="G471" s="275"/>
      <c r="H471" s="275"/>
      <c r="I471" s="275"/>
      <c r="J471" s="275"/>
      <c r="K471" s="275">
        <f t="shared" si="130"/>
        <v>0</v>
      </c>
      <c r="L471" s="275">
        <f t="shared" si="130"/>
        <v>0</v>
      </c>
      <c r="M471" s="275">
        <f t="shared" si="130"/>
        <v>0</v>
      </c>
      <c r="N471" s="275">
        <f t="shared" si="130"/>
        <v>0</v>
      </c>
      <c r="O471" s="181"/>
      <c r="P471" s="139"/>
      <c r="Q471" s="139"/>
      <c r="R471" s="139"/>
      <c r="S471" s="139"/>
      <c r="T471" s="139"/>
      <c r="U471" s="139"/>
      <c r="V471" s="139"/>
      <c r="W471" s="139"/>
      <c r="X471" s="139"/>
      <c r="Y471" s="139"/>
      <c r="Z471" s="139"/>
      <c r="AA471" s="139"/>
      <c r="AB471" s="139"/>
      <c r="AC471" s="139"/>
      <c r="AD471" s="139"/>
      <c r="AE471" s="139"/>
      <c r="AF471" s="139"/>
      <c r="AG471" s="139"/>
      <c r="AH471" s="139"/>
    </row>
    <row r="472" spans="1:34" s="140" customFormat="1" ht="18.75" hidden="1" x14ac:dyDescent="0.25">
      <c r="A472" s="273"/>
      <c r="B472" s="43"/>
      <c r="C472" s="78"/>
      <c r="D472" s="310"/>
      <c r="E472" s="193" t="s">
        <v>29</v>
      </c>
      <c r="F472" s="194" t="s">
        <v>41</v>
      </c>
      <c r="G472" s="195"/>
      <c r="H472" s="195"/>
      <c r="I472" s="195"/>
      <c r="J472" s="195"/>
      <c r="K472" s="194" t="s">
        <v>11</v>
      </c>
      <c r="L472" s="194" t="s">
        <v>12</v>
      </c>
      <c r="M472" s="194" t="s">
        <v>13</v>
      </c>
      <c r="N472" s="194" t="s">
        <v>14</v>
      </c>
      <c r="O472" s="181"/>
      <c r="P472" s="139"/>
      <c r="Q472" s="139"/>
      <c r="R472" s="139"/>
      <c r="S472" s="139"/>
      <c r="T472" s="139"/>
      <c r="U472" s="139"/>
      <c r="V472" s="139"/>
      <c r="W472" s="139"/>
      <c r="X472" s="139"/>
      <c r="Y472" s="139"/>
      <c r="Z472" s="139"/>
      <c r="AA472" s="139"/>
      <c r="AB472" s="139"/>
      <c r="AC472" s="139"/>
      <c r="AD472" s="139"/>
      <c r="AE472" s="139"/>
      <c r="AF472" s="139"/>
      <c r="AG472" s="139"/>
      <c r="AH472" s="139"/>
    </row>
    <row r="473" spans="1:34" s="140" customFormat="1" ht="18.75" hidden="1" x14ac:dyDescent="0.25">
      <c r="A473" s="273"/>
      <c r="B473" s="43"/>
      <c r="C473" s="78"/>
      <c r="D473" s="311"/>
      <c r="E473" s="193"/>
      <c r="F473" s="194"/>
      <c r="G473" s="195"/>
      <c r="H473" s="195"/>
      <c r="I473" s="195"/>
      <c r="J473" s="195"/>
      <c r="K473" s="194"/>
      <c r="L473" s="194"/>
      <c r="M473" s="194"/>
      <c r="N473" s="194"/>
      <c r="O473" s="181"/>
      <c r="P473" s="139"/>
      <c r="Q473" s="139"/>
      <c r="R473" s="139"/>
      <c r="S473" s="139"/>
      <c r="T473" s="139"/>
      <c r="U473" s="139"/>
      <c r="V473" s="139"/>
      <c r="W473" s="139"/>
      <c r="X473" s="139"/>
      <c r="Y473" s="139"/>
      <c r="Z473" s="139"/>
      <c r="AA473" s="139"/>
      <c r="AB473" s="139"/>
      <c r="AC473" s="139"/>
      <c r="AD473" s="139"/>
      <c r="AE473" s="139"/>
      <c r="AF473" s="139"/>
      <c r="AG473" s="139"/>
      <c r="AH473" s="139"/>
    </row>
    <row r="474" spans="1:34" s="140" customFormat="1" ht="18.75" hidden="1" x14ac:dyDescent="0.25">
      <c r="A474" s="273"/>
      <c r="B474" s="43"/>
      <c r="C474" s="78"/>
      <c r="D474" s="312"/>
      <c r="E474" s="313">
        <v>1</v>
      </c>
      <c r="F474" s="314">
        <v>0</v>
      </c>
      <c r="G474" s="314"/>
      <c r="H474" s="314"/>
      <c r="I474" s="314"/>
      <c r="J474" s="314"/>
      <c r="K474" s="314">
        <v>1</v>
      </c>
      <c r="L474" s="314">
        <v>2</v>
      </c>
      <c r="M474" s="314">
        <v>0</v>
      </c>
      <c r="N474" s="314">
        <v>0</v>
      </c>
      <c r="O474" s="181"/>
      <c r="P474" s="139"/>
      <c r="Q474" s="139"/>
      <c r="R474" s="139"/>
      <c r="S474" s="139"/>
      <c r="T474" s="139"/>
      <c r="U474" s="139"/>
      <c r="V474" s="139"/>
      <c r="W474" s="139"/>
      <c r="X474" s="139"/>
      <c r="Y474" s="139"/>
      <c r="Z474" s="139"/>
      <c r="AA474" s="139"/>
      <c r="AB474" s="139"/>
      <c r="AC474" s="139"/>
      <c r="AD474" s="139"/>
      <c r="AE474" s="139"/>
      <c r="AF474" s="139"/>
      <c r="AG474" s="139"/>
      <c r="AH474" s="139"/>
    </row>
    <row r="475" spans="1:34" s="140" customFormat="1" ht="18.75" hidden="1" x14ac:dyDescent="0.3">
      <c r="A475" s="273"/>
      <c r="B475" s="77" t="s">
        <v>192</v>
      </c>
      <c r="C475" s="78" t="s">
        <v>57</v>
      </c>
      <c r="D475" s="79" t="s">
        <v>19</v>
      </c>
      <c r="E475" s="309">
        <f>E476+E477+E478+E479</f>
        <v>0</v>
      </c>
      <c r="F475" s="275">
        <v>0</v>
      </c>
      <c r="G475" s="275"/>
      <c r="H475" s="275"/>
      <c r="I475" s="275"/>
      <c r="J475" s="275"/>
      <c r="K475" s="315">
        <f>K476+K477+K478+K479</f>
        <v>0</v>
      </c>
      <c r="L475" s="315">
        <f>L476+L477+L478+L479</f>
        <v>0</v>
      </c>
      <c r="M475" s="275">
        <f>M476+M477+M478+M479</f>
        <v>0</v>
      </c>
      <c r="N475" s="275">
        <f>N476+N477+N478+N479</f>
        <v>0</v>
      </c>
      <c r="O475" s="181"/>
      <c r="P475" s="139"/>
      <c r="Q475" s="139"/>
      <c r="R475" s="139"/>
      <c r="S475" s="139"/>
      <c r="T475" s="139"/>
      <c r="U475" s="139"/>
      <c r="V475" s="139"/>
      <c r="W475" s="139"/>
      <c r="X475" s="139"/>
      <c r="Y475" s="139"/>
      <c r="Z475" s="139"/>
      <c r="AA475" s="139"/>
      <c r="AB475" s="139"/>
      <c r="AC475" s="139"/>
      <c r="AD475" s="139"/>
      <c r="AE475" s="139"/>
      <c r="AF475" s="139"/>
      <c r="AG475" s="139"/>
      <c r="AH475" s="139"/>
    </row>
    <row r="476" spans="1:34" s="140" customFormat="1" ht="22.5" hidden="1" x14ac:dyDescent="0.3">
      <c r="A476" s="273"/>
      <c r="B476" s="77"/>
      <c r="C476" s="78"/>
      <c r="D476" s="45" t="s">
        <v>21</v>
      </c>
      <c r="E476" s="309">
        <f>F476+K476+M476+N476</f>
        <v>0</v>
      </c>
      <c r="F476" s="275">
        <v>0</v>
      </c>
      <c r="G476" s="275"/>
      <c r="H476" s="275"/>
      <c r="I476" s="275"/>
      <c r="J476" s="275"/>
      <c r="K476" s="315">
        <v>0</v>
      </c>
      <c r="L476" s="315">
        <v>0</v>
      </c>
      <c r="M476" s="275">
        <v>0</v>
      </c>
      <c r="N476" s="275">
        <v>0</v>
      </c>
      <c r="O476" s="181"/>
      <c r="P476" s="139"/>
      <c r="Q476" s="139"/>
      <c r="R476" s="139"/>
      <c r="S476" s="139"/>
      <c r="T476" s="139"/>
      <c r="U476" s="139"/>
      <c r="V476" s="139"/>
      <c r="W476" s="139"/>
      <c r="X476" s="139"/>
      <c r="Y476" s="139"/>
      <c r="Z476" s="139"/>
      <c r="AA476" s="139"/>
      <c r="AB476" s="139"/>
      <c r="AC476" s="139"/>
      <c r="AD476" s="139"/>
      <c r="AE476" s="139"/>
      <c r="AF476" s="139"/>
      <c r="AG476" s="139"/>
      <c r="AH476" s="139"/>
    </row>
    <row r="477" spans="1:34" s="140" customFormat="1" ht="18.75" hidden="1" x14ac:dyDescent="0.3">
      <c r="A477" s="273"/>
      <c r="B477" s="77"/>
      <c r="C477" s="78"/>
      <c r="D477" s="45" t="s">
        <v>22</v>
      </c>
      <c r="E477" s="309">
        <f>F477+K477+M477+N477</f>
        <v>0</v>
      </c>
      <c r="F477" s="275">
        <v>0</v>
      </c>
      <c r="G477" s="275"/>
      <c r="H477" s="275"/>
      <c r="I477" s="275"/>
      <c r="J477" s="275"/>
      <c r="K477" s="315">
        <v>0</v>
      </c>
      <c r="L477" s="315">
        <v>0</v>
      </c>
      <c r="M477" s="275">
        <v>0</v>
      </c>
      <c r="N477" s="275">
        <v>0</v>
      </c>
      <c r="O477" s="181"/>
      <c r="P477" s="139"/>
      <c r="Q477" s="139"/>
      <c r="R477" s="139"/>
      <c r="S477" s="139"/>
      <c r="T477" s="139"/>
      <c r="U477" s="139"/>
      <c r="V477" s="139"/>
      <c r="W477" s="139"/>
      <c r="X477" s="139"/>
      <c r="Y477" s="139"/>
      <c r="Z477" s="139"/>
      <c r="AA477" s="139"/>
      <c r="AB477" s="139"/>
      <c r="AC477" s="139"/>
      <c r="AD477" s="139"/>
      <c r="AE477" s="139"/>
      <c r="AF477" s="139"/>
      <c r="AG477" s="139"/>
      <c r="AH477" s="139"/>
    </row>
    <row r="478" spans="1:34" s="140" customFormat="1" ht="22.5" hidden="1" x14ac:dyDescent="0.3">
      <c r="A478" s="273"/>
      <c r="B478" s="77"/>
      <c r="C478" s="78"/>
      <c r="D478" s="45" t="s">
        <v>23</v>
      </c>
      <c r="E478" s="309">
        <f>F478+K478+M478+N478</f>
        <v>0</v>
      </c>
      <c r="F478" s="275">
        <v>0</v>
      </c>
      <c r="G478" s="275"/>
      <c r="H478" s="275"/>
      <c r="I478" s="275"/>
      <c r="J478" s="275"/>
      <c r="K478" s="315">
        <v>0</v>
      </c>
      <c r="L478" s="315">
        <v>0</v>
      </c>
      <c r="M478" s="275">
        <v>0</v>
      </c>
      <c r="N478" s="275">
        <v>0</v>
      </c>
      <c r="O478" s="181"/>
      <c r="P478" s="139"/>
      <c r="Q478" s="139"/>
      <c r="R478" s="139"/>
      <c r="S478" s="139"/>
      <c r="T478" s="139"/>
      <c r="U478" s="139"/>
      <c r="V478" s="139"/>
      <c r="W478" s="139"/>
      <c r="X478" s="139"/>
      <c r="Y478" s="139"/>
      <c r="Z478" s="139"/>
      <c r="AA478" s="139"/>
      <c r="AB478" s="139"/>
      <c r="AC478" s="139"/>
      <c r="AD478" s="139"/>
      <c r="AE478" s="139"/>
      <c r="AF478" s="139"/>
      <c r="AG478" s="139"/>
      <c r="AH478" s="139"/>
    </row>
    <row r="479" spans="1:34" s="140" customFormat="1" ht="18.75" hidden="1" x14ac:dyDescent="0.3">
      <c r="A479" s="273"/>
      <c r="B479" s="77"/>
      <c r="C479" s="78"/>
      <c r="D479" s="45" t="s">
        <v>24</v>
      </c>
      <c r="E479" s="309">
        <f>F479+K479+M479+N479</f>
        <v>0</v>
      </c>
      <c r="F479" s="275">
        <v>0</v>
      </c>
      <c r="G479" s="275"/>
      <c r="H479" s="275"/>
      <c r="I479" s="275"/>
      <c r="J479" s="275"/>
      <c r="K479" s="315">
        <v>0</v>
      </c>
      <c r="L479" s="315">
        <v>0</v>
      </c>
      <c r="M479" s="275">
        <v>0</v>
      </c>
      <c r="N479" s="275">
        <v>0</v>
      </c>
      <c r="O479" s="181"/>
      <c r="P479" s="139"/>
      <c r="Q479" s="139"/>
      <c r="R479" s="139"/>
      <c r="S479" s="139"/>
      <c r="T479" s="139"/>
      <c r="U479" s="139"/>
      <c r="V479" s="139"/>
      <c r="W479" s="139"/>
      <c r="X479" s="139"/>
      <c r="Y479" s="139"/>
      <c r="Z479" s="139"/>
      <c r="AA479" s="139"/>
      <c r="AB479" s="139"/>
      <c r="AC479" s="139"/>
      <c r="AD479" s="139"/>
      <c r="AE479" s="139"/>
      <c r="AF479" s="139"/>
      <c r="AG479" s="139"/>
      <c r="AH479" s="139"/>
    </row>
    <row r="480" spans="1:34" s="140" customFormat="1" ht="18.75" hidden="1" x14ac:dyDescent="0.3">
      <c r="A480" s="273" t="s">
        <v>193</v>
      </c>
      <c r="B480" s="43" t="s">
        <v>194</v>
      </c>
      <c r="C480" s="78" t="s">
        <v>57</v>
      </c>
      <c r="D480" s="79" t="s">
        <v>19</v>
      </c>
      <c r="E480" s="309">
        <f>E481+E482+E483+E484</f>
        <v>0</v>
      </c>
      <c r="F480" s="275">
        <v>0</v>
      </c>
      <c r="G480" s="275"/>
      <c r="H480" s="275"/>
      <c r="I480" s="275"/>
      <c r="J480" s="275"/>
      <c r="K480" s="315">
        <f>K481+K482+K483+K484</f>
        <v>0</v>
      </c>
      <c r="L480" s="315">
        <f>L481+L482+L483+L484</f>
        <v>0</v>
      </c>
      <c r="M480" s="275">
        <f>M481+M482+M483+M484</f>
        <v>0</v>
      </c>
      <c r="N480" s="275">
        <f>N481+N482+N483+N484</f>
        <v>0</v>
      </c>
      <c r="O480" s="181" t="s">
        <v>195</v>
      </c>
      <c r="P480" s="139"/>
      <c r="Q480" s="139"/>
      <c r="R480" s="139"/>
      <c r="S480" s="139"/>
      <c r="T480" s="139"/>
      <c r="U480" s="139"/>
      <c r="V480" s="139"/>
      <c r="W480" s="139"/>
      <c r="X480" s="139"/>
      <c r="Y480" s="139"/>
      <c r="Z480" s="139"/>
      <c r="AA480" s="139"/>
      <c r="AB480" s="139"/>
      <c r="AC480" s="139"/>
      <c r="AD480" s="139"/>
      <c r="AE480" s="139"/>
      <c r="AF480" s="139"/>
      <c r="AG480" s="139"/>
      <c r="AH480" s="139"/>
    </row>
    <row r="481" spans="1:34" s="140" customFormat="1" ht="22.5" hidden="1" x14ac:dyDescent="0.3">
      <c r="A481" s="273"/>
      <c r="B481" s="43"/>
      <c r="C481" s="78"/>
      <c r="D481" s="45" t="s">
        <v>21</v>
      </c>
      <c r="E481" s="309">
        <f>F481+K481+M481+N481</f>
        <v>0</v>
      </c>
      <c r="F481" s="275">
        <v>0</v>
      </c>
      <c r="G481" s="275"/>
      <c r="H481" s="275"/>
      <c r="I481" s="275"/>
      <c r="J481" s="275"/>
      <c r="K481" s="315">
        <v>0</v>
      </c>
      <c r="L481" s="315">
        <v>0</v>
      </c>
      <c r="M481" s="275">
        <v>0</v>
      </c>
      <c r="N481" s="275">
        <v>0</v>
      </c>
      <c r="O481" s="181"/>
      <c r="P481" s="139"/>
      <c r="Q481" s="139"/>
      <c r="R481" s="139"/>
      <c r="S481" s="139"/>
      <c r="T481" s="139"/>
      <c r="U481" s="139"/>
      <c r="V481" s="139"/>
      <c r="W481" s="139"/>
      <c r="X481" s="139"/>
      <c r="Y481" s="139"/>
      <c r="Z481" s="139"/>
      <c r="AA481" s="139"/>
      <c r="AB481" s="139"/>
      <c r="AC481" s="139"/>
      <c r="AD481" s="139"/>
      <c r="AE481" s="139"/>
      <c r="AF481" s="139"/>
      <c r="AG481" s="139"/>
      <c r="AH481" s="139"/>
    </row>
    <row r="482" spans="1:34" s="140" customFormat="1" ht="18.75" hidden="1" x14ac:dyDescent="0.3">
      <c r="A482" s="273"/>
      <c r="B482" s="43"/>
      <c r="C482" s="78"/>
      <c r="D482" s="45" t="s">
        <v>22</v>
      </c>
      <c r="E482" s="309">
        <f>F482+K482+M482+N482</f>
        <v>0</v>
      </c>
      <c r="F482" s="275">
        <v>0</v>
      </c>
      <c r="G482" s="275"/>
      <c r="H482" s="275"/>
      <c r="I482" s="275"/>
      <c r="J482" s="275"/>
      <c r="K482" s="315">
        <v>0</v>
      </c>
      <c r="L482" s="315">
        <v>0</v>
      </c>
      <c r="M482" s="275">
        <v>0</v>
      </c>
      <c r="N482" s="275">
        <v>0</v>
      </c>
      <c r="O482" s="181"/>
      <c r="P482" s="139"/>
      <c r="Q482" s="139"/>
      <c r="R482" s="139"/>
      <c r="S482" s="139"/>
      <c r="T482" s="139"/>
      <c r="U482" s="139"/>
      <c r="V482" s="139"/>
      <c r="W482" s="139"/>
      <c r="X482" s="139"/>
      <c r="Y482" s="139"/>
      <c r="Z482" s="139"/>
      <c r="AA482" s="139"/>
      <c r="AB482" s="139"/>
      <c r="AC482" s="139"/>
      <c r="AD482" s="139"/>
      <c r="AE482" s="139"/>
      <c r="AF482" s="139"/>
      <c r="AG482" s="139"/>
      <c r="AH482" s="139"/>
    </row>
    <row r="483" spans="1:34" s="140" customFormat="1" ht="22.5" hidden="1" x14ac:dyDescent="0.3">
      <c r="A483" s="273"/>
      <c r="B483" s="43"/>
      <c r="C483" s="78"/>
      <c r="D483" s="45" t="s">
        <v>23</v>
      </c>
      <c r="E483" s="309">
        <f>F483+K483+M483+N483</f>
        <v>0</v>
      </c>
      <c r="F483" s="275">
        <v>0</v>
      </c>
      <c r="G483" s="275"/>
      <c r="H483" s="275"/>
      <c r="I483" s="275"/>
      <c r="J483" s="275"/>
      <c r="K483" s="315">
        <v>0</v>
      </c>
      <c r="L483" s="315">
        <v>0</v>
      </c>
      <c r="M483" s="275">
        <v>0</v>
      </c>
      <c r="N483" s="275">
        <v>0</v>
      </c>
      <c r="O483" s="181"/>
      <c r="P483" s="139"/>
      <c r="Q483" s="139"/>
      <c r="R483" s="139"/>
      <c r="S483" s="139"/>
      <c r="T483" s="139"/>
      <c r="U483" s="139"/>
      <c r="V483" s="139"/>
      <c r="W483" s="139"/>
      <c r="X483" s="139"/>
      <c r="Y483" s="139"/>
      <c r="Z483" s="139"/>
      <c r="AA483" s="139"/>
      <c r="AB483" s="139"/>
      <c r="AC483" s="139"/>
      <c r="AD483" s="139"/>
      <c r="AE483" s="139"/>
      <c r="AF483" s="139"/>
      <c r="AG483" s="139"/>
      <c r="AH483" s="139"/>
    </row>
    <row r="484" spans="1:34" s="140" customFormat="1" ht="18.75" hidden="1" x14ac:dyDescent="0.3">
      <c r="A484" s="273"/>
      <c r="B484" s="43"/>
      <c r="C484" s="78"/>
      <c r="D484" s="45" t="s">
        <v>24</v>
      </c>
      <c r="E484" s="309">
        <f>F484+K484+M484+N484</f>
        <v>0</v>
      </c>
      <c r="F484" s="275">
        <v>0</v>
      </c>
      <c r="G484" s="275"/>
      <c r="H484" s="275"/>
      <c r="I484" s="275"/>
      <c r="J484" s="275"/>
      <c r="K484" s="315">
        <v>0</v>
      </c>
      <c r="L484" s="315">
        <v>0</v>
      </c>
      <c r="M484" s="275">
        <v>0</v>
      </c>
      <c r="N484" s="275">
        <v>0</v>
      </c>
      <c r="O484" s="181"/>
      <c r="P484" s="139"/>
      <c r="Q484" s="139"/>
      <c r="R484" s="139"/>
      <c r="S484" s="139"/>
      <c r="T484" s="139"/>
      <c r="U484" s="139"/>
      <c r="V484" s="139"/>
      <c r="W484" s="139"/>
      <c r="X484" s="139"/>
      <c r="Y484" s="139"/>
      <c r="Z484" s="139"/>
      <c r="AA484" s="139"/>
      <c r="AB484" s="139"/>
      <c r="AC484" s="139"/>
      <c r="AD484" s="139"/>
      <c r="AE484" s="139"/>
      <c r="AF484" s="139"/>
      <c r="AG484" s="139"/>
      <c r="AH484" s="139"/>
    </row>
    <row r="485" spans="1:34" s="140" customFormat="1" ht="18.75" hidden="1" x14ac:dyDescent="0.25">
      <c r="A485" s="273"/>
      <c r="B485" s="43" t="s">
        <v>196</v>
      </c>
      <c r="C485" s="181"/>
      <c r="D485" s="240"/>
      <c r="E485" s="193" t="s">
        <v>29</v>
      </c>
      <c r="F485" s="194" t="s">
        <v>41</v>
      </c>
      <c r="G485" s="195"/>
      <c r="H485" s="195"/>
      <c r="I485" s="195"/>
      <c r="J485" s="195"/>
      <c r="K485" s="194" t="s">
        <v>11</v>
      </c>
      <c r="L485" s="194" t="s">
        <v>12</v>
      </c>
      <c r="M485" s="194" t="s">
        <v>13</v>
      </c>
      <c r="N485" s="194" t="s">
        <v>14</v>
      </c>
      <c r="O485" s="181"/>
      <c r="P485" s="139"/>
      <c r="Q485" s="139"/>
      <c r="R485" s="139"/>
      <c r="S485" s="139"/>
      <c r="T485" s="139"/>
      <c r="U485" s="139"/>
      <c r="V485" s="139"/>
      <c r="W485" s="139"/>
      <c r="X485" s="139"/>
      <c r="Y485" s="139"/>
      <c r="Z485" s="139"/>
      <c r="AA485" s="139"/>
      <c r="AB485" s="139"/>
      <c r="AC485" s="139"/>
      <c r="AD485" s="139"/>
      <c r="AE485" s="139"/>
      <c r="AF485" s="139"/>
      <c r="AG485" s="139"/>
      <c r="AH485" s="139"/>
    </row>
    <row r="486" spans="1:34" s="140" customFormat="1" ht="18.75" hidden="1" x14ac:dyDescent="0.25">
      <c r="A486" s="273"/>
      <c r="B486" s="43"/>
      <c r="C486" s="181"/>
      <c r="D486" s="240"/>
      <c r="E486" s="193"/>
      <c r="F486" s="194"/>
      <c r="G486" s="195"/>
      <c r="H486" s="195"/>
      <c r="I486" s="195"/>
      <c r="J486" s="195"/>
      <c r="K486" s="194"/>
      <c r="L486" s="194"/>
      <c r="M486" s="194"/>
      <c r="N486" s="194"/>
      <c r="O486" s="181"/>
      <c r="P486" s="139"/>
      <c r="Q486" s="139"/>
      <c r="R486" s="139"/>
      <c r="S486" s="139"/>
      <c r="T486" s="139"/>
      <c r="U486" s="139"/>
      <c r="V486" s="139"/>
      <c r="W486" s="139"/>
      <c r="X486" s="139"/>
      <c r="Y486" s="139"/>
      <c r="Z486" s="139"/>
      <c r="AA486" s="139"/>
      <c r="AB486" s="139"/>
      <c r="AC486" s="139"/>
      <c r="AD486" s="139"/>
      <c r="AE486" s="139"/>
      <c r="AF486" s="139"/>
      <c r="AG486" s="139"/>
      <c r="AH486" s="139"/>
    </row>
    <row r="487" spans="1:34" s="140" customFormat="1" ht="18.75" hidden="1" x14ac:dyDescent="0.25">
      <c r="A487" s="273"/>
      <c r="B487" s="43"/>
      <c r="C487" s="181"/>
      <c r="D487" s="240"/>
      <c r="E487" s="186">
        <v>2</v>
      </c>
      <c r="F487" s="187">
        <v>0</v>
      </c>
      <c r="G487" s="187"/>
      <c r="H487" s="187"/>
      <c r="I487" s="187"/>
      <c r="J487" s="187"/>
      <c r="K487" s="187">
        <v>0</v>
      </c>
      <c r="L487" s="187">
        <v>1</v>
      </c>
      <c r="M487" s="187">
        <v>0</v>
      </c>
      <c r="N487" s="187">
        <v>0</v>
      </c>
      <c r="O487" s="181"/>
      <c r="P487" s="139"/>
      <c r="Q487" s="139"/>
      <c r="R487" s="139"/>
      <c r="S487" s="139"/>
      <c r="T487" s="139"/>
      <c r="U487" s="139"/>
      <c r="V487" s="139"/>
      <c r="W487" s="139"/>
      <c r="X487" s="139"/>
      <c r="Y487" s="139"/>
      <c r="Z487" s="139"/>
      <c r="AA487" s="139"/>
      <c r="AB487" s="139"/>
      <c r="AC487" s="139"/>
      <c r="AD487" s="139"/>
      <c r="AE487" s="139"/>
      <c r="AF487" s="139"/>
      <c r="AG487" s="139"/>
      <c r="AH487" s="139"/>
    </row>
    <row r="488" spans="1:34" s="140" customFormat="1" ht="18.75" hidden="1" x14ac:dyDescent="0.25">
      <c r="A488" s="273" t="s">
        <v>110</v>
      </c>
      <c r="B488" s="236" t="s">
        <v>197</v>
      </c>
      <c r="C488" s="78" t="s">
        <v>57</v>
      </c>
      <c r="D488" s="79" t="s">
        <v>19</v>
      </c>
      <c r="E488" s="249">
        <f>E489+E490+E491+E492</f>
        <v>0</v>
      </c>
      <c r="F488" s="274">
        <f>F489+F490+F491+F492</f>
        <v>0</v>
      </c>
      <c r="G488" s="274"/>
      <c r="H488" s="274"/>
      <c r="I488" s="274"/>
      <c r="J488" s="274"/>
      <c r="K488" s="275">
        <f>K489+K490+K491+K492</f>
        <v>0</v>
      </c>
      <c r="L488" s="275">
        <f>L489+L490+L491+L492</f>
        <v>0</v>
      </c>
      <c r="M488" s="275">
        <f>M489+M490+M491+M492</f>
        <v>0</v>
      </c>
      <c r="N488" s="275">
        <f>N489+N490+N491+N492</f>
        <v>0</v>
      </c>
      <c r="O488" s="316" t="s">
        <v>198</v>
      </c>
      <c r="P488" s="139"/>
      <c r="Q488" s="139"/>
      <c r="R488" s="139"/>
      <c r="S488" s="139"/>
      <c r="T488" s="139"/>
      <c r="U488" s="139"/>
      <c r="V488" s="139"/>
      <c r="W488" s="139"/>
      <c r="X488" s="139"/>
      <c r="Y488" s="139"/>
      <c r="Z488" s="139"/>
      <c r="AA488" s="139"/>
      <c r="AB488" s="139"/>
      <c r="AC488" s="139"/>
      <c r="AD488" s="139"/>
      <c r="AE488" s="139"/>
      <c r="AF488" s="139"/>
      <c r="AG488" s="139"/>
      <c r="AH488" s="139"/>
    </row>
    <row r="489" spans="1:34" s="140" customFormat="1" ht="22.5" hidden="1" x14ac:dyDescent="0.25">
      <c r="A489" s="273"/>
      <c r="B489" s="236"/>
      <c r="C489" s="78"/>
      <c r="D489" s="45" t="s">
        <v>21</v>
      </c>
      <c r="E489" s="249">
        <f>F489+K489+M489+N489</f>
        <v>0</v>
      </c>
      <c r="F489" s="274">
        <f>F494+F502</f>
        <v>0</v>
      </c>
      <c r="G489" s="274"/>
      <c r="H489" s="274"/>
      <c r="I489" s="274"/>
      <c r="J489" s="274"/>
      <c r="K489" s="275">
        <f>K494+K502</f>
        <v>0</v>
      </c>
      <c r="L489" s="275">
        <f>L494+L502</f>
        <v>0</v>
      </c>
      <c r="M489" s="275">
        <f t="shared" ref="M489:N492" si="131">M494+M502</f>
        <v>0</v>
      </c>
      <c r="N489" s="275">
        <f t="shared" si="131"/>
        <v>0</v>
      </c>
      <c r="O489" s="316"/>
      <c r="P489" s="139"/>
      <c r="Q489" s="139"/>
      <c r="R489" s="139"/>
      <c r="S489" s="139"/>
      <c r="T489" s="139"/>
      <c r="U489" s="139"/>
      <c r="V489" s="139"/>
      <c r="W489" s="139"/>
      <c r="X489" s="139"/>
      <c r="Y489" s="139"/>
      <c r="Z489" s="139"/>
      <c r="AA489" s="139"/>
      <c r="AB489" s="139"/>
      <c r="AC489" s="139"/>
      <c r="AD489" s="139"/>
      <c r="AE489" s="139"/>
      <c r="AF489" s="139"/>
      <c r="AG489" s="139"/>
      <c r="AH489" s="139"/>
    </row>
    <row r="490" spans="1:34" s="140" customFormat="1" ht="18.75" hidden="1" x14ac:dyDescent="0.25">
      <c r="A490" s="273"/>
      <c r="B490" s="236"/>
      <c r="C490" s="78"/>
      <c r="D490" s="45" t="s">
        <v>22</v>
      </c>
      <c r="E490" s="249">
        <f>F490+K490+M490+N490</f>
        <v>0</v>
      </c>
      <c r="F490" s="274">
        <f>F495+F503</f>
        <v>0</v>
      </c>
      <c r="G490" s="274"/>
      <c r="H490" s="274"/>
      <c r="I490" s="274"/>
      <c r="J490" s="274"/>
      <c r="K490" s="275">
        <f t="shared" ref="K490:L492" si="132">K503+K495</f>
        <v>0</v>
      </c>
      <c r="L490" s="275">
        <f t="shared" si="132"/>
        <v>0</v>
      </c>
      <c r="M490" s="275">
        <f t="shared" si="131"/>
        <v>0</v>
      </c>
      <c r="N490" s="275">
        <f t="shared" si="131"/>
        <v>0</v>
      </c>
      <c r="O490" s="316"/>
      <c r="P490" s="139"/>
      <c r="Q490" s="139"/>
      <c r="R490" s="139"/>
      <c r="S490" s="139"/>
      <c r="T490" s="139"/>
      <c r="U490" s="139"/>
      <c r="V490" s="139"/>
      <c r="W490" s="139"/>
      <c r="X490" s="139"/>
      <c r="Y490" s="139"/>
      <c r="Z490" s="139"/>
      <c r="AA490" s="139"/>
      <c r="AB490" s="139"/>
      <c r="AC490" s="139"/>
      <c r="AD490" s="139"/>
      <c r="AE490" s="139"/>
      <c r="AF490" s="139"/>
      <c r="AG490" s="139"/>
      <c r="AH490" s="139"/>
    </row>
    <row r="491" spans="1:34" s="140" customFormat="1" ht="22.5" hidden="1" x14ac:dyDescent="0.25">
      <c r="A491" s="273"/>
      <c r="B491" s="236"/>
      <c r="C491" s="78"/>
      <c r="D491" s="45" t="s">
        <v>23</v>
      </c>
      <c r="E491" s="249">
        <f>F491+K491+M491+N491</f>
        <v>0</v>
      </c>
      <c r="F491" s="274">
        <f>F496+F504</f>
        <v>0</v>
      </c>
      <c r="G491" s="274"/>
      <c r="H491" s="274"/>
      <c r="I491" s="274"/>
      <c r="J491" s="274"/>
      <c r="K491" s="275">
        <f t="shared" si="132"/>
        <v>0</v>
      </c>
      <c r="L491" s="275">
        <f t="shared" si="132"/>
        <v>0</v>
      </c>
      <c r="M491" s="275">
        <f t="shared" si="131"/>
        <v>0</v>
      </c>
      <c r="N491" s="275">
        <f t="shared" si="131"/>
        <v>0</v>
      </c>
      <c r="O491" s="316"/>
      <c r="P491" s="139"/>
      <c r="Q491" s="139"/>
      <c r="R491" s="139"/>
      <c r="S491" s="139"/>
      <c r="T491" s="139"/>
      <c r="U491" s="139"/>
      <c r="V491" s="139"/>
      <c r="W491" s="139"/>
      <c r="X491" s="139"/>
      <c r="Y491" s="139"/>
      <c r="Z491" s="139"/>
      <c r="AA491" s="139"/>
      <c r="AB491" s="139"/>
      <c r="AC491" s="139"/>
      <c r="AD491" s="139"/>
      <c r="AE491" s="139"/>
      <c r="AF491" s="139"/>
      <c r="AG491" s="139"/>
      <c r="AH491" s="139"/>
    </row>
    <row r="492" spans="1:34" s="140" customFormat="1" ht="18.75" hidden="1" x14ac:dyDescent="0.25">
      <c r="A492" s="273"/>
      <c r="B492" s="236"/>
      <c r="C492" s="78"/>
      <c r="D492" s="45" t="s">
        <v>24</v>
      </c>
      <c r="E492" s="249">
        <f>F492+K492+M492+N492</f>
        <v>0</v>
      </c>
      <c r="F492" s="274">
        <f>F497+F505</f>
        <v>0</v>
      </c>
      <c r="G492" s="274"/>
      <c r="H492" s="274"/>
      <c r="I492" s="274"/>
      <c r="J492" s="274"/>
      <c r="K492" s="275">
        <f t="shared" si="132"/>
        <v>0</v>
      </c>
      <c r="L492" s="275">
        <f t="shared" si="132"/>
        <v>0</v>
      </c>
      <c r="M492" s="275">
        <f t="shared" si="131"/>
        <v>0</v>
      </c>
      <c r="N492" s="275">
        <f t="shared" si="131"/>
        <v>0</v>
      </c>
      <c r="O492" s="316"/>
      <c r="P492" s="139"/>
      <c r="Q492" s="139"/>
      <c r="R492" s="139"/>
      <c r="S492" s="139"/>
      <c r="T492" s="139"/>
      <c r="U492" s="139"/>
      <c r="V492" s="139"/>
      <c r="W492" s="139"/>
      <c r="X492" s="139"/>
      <c r="Y492" s="139"/>
      <c r="Z492" s="139"/>
      <c r="AA492" s="139"/>
      <c r="AB492" s="139"/>
      <c r="AC492" s="139"/>
      <c r="AD492" s="139"/>
      <c r="AE492" s="139"/>
      <c r="AF492" s="139"/>
      <c r="AG492" s="139"/>
      <c r="AH492" s="139"/>
    </row>
    <row r="493" spans="1:34" s="140" customFormat="1" ht="18.75" hidden="1" x14ac:dyDescent="0.25">
      <c r="A493" s="273" t="s">
        <v>113</v>
      </c>
      <c r="B493" s="43" t="s">
        <v>199</v>
      </c>
      <c r="C493" s="78" t="s">
        <v>57</v>
      </c>
      <c r="D493" s="79" t="s">
        <v>19</v>
      </c>
      <c r="E493" s="249">
        <f>E494+E495+E496+E497</f>
        <v>0</v>
      </c>
      <c r="F493" s="274">
        <f>F494+F495+F496+F497</f>
        <v>0</v>
      </c>
      <c r="G493" s="274"/>
      <c r="H493" s="274"/>
      <c r="I493" s="274"/>
      <c r="J493" s="274"/>
      <c r="K493" s="275">
        <f>K494+K495+K496+K497</f>
        <v>0</v>
      </c>
      <c r="L493" s="275">
        <f>L494+L495+L496+L497</f>
        <v>0</v>
      </c>
      <c r="M493" s="275">
        <f>M494+M495+M496+M497</f>
        <v>0</v>
      </c>
      <c r="N493" s="275">
        <f>N494+N495+N496+N497</f>
        <v>0</v>
      </c>
      <c r="O493" s="181" t="s">
        <v>167</v>
      </c>
      <c r="P493" s="139"/>
      <c r="Q493" s="139"/>
      <c r="R493" s="139"/>
      <c r="S493" s="139"/>
      <c r="T493" s="139"/>
      <c r="U493" s="139"/>
      <c r="V493" s="139"/>
      <c r="W493" s="139"/>
      <c r="X493" s="139"/>
      <c r="Y493" s="139"/>
      <c r="Z493" s="139"/>
      <c r="AA493" s="139"/>
      <c r="AB493" s="139"/>
      <c r="AC493" s="139"/>
      <c r="AD493" s="139"/>
      <c r="AE493" s="139"/>
      <c r="AF493" s="139"/>
      <c r="AG493" s="139"/>
      <c r="AH493" s="139"/>
    </row>
    <row r="494" spans="1:34" s="140" customFormat="1" ht="22.5" hidden="1" x14ac:dyDescent="0.25">
      <c r="A494" s="273"/>
      <c r="B494" s="43"/>
      <c r="C494" s="78"/>
      <c r="D494" s="45" t="s">
        <v>21</v>
      </c>
      <c r="E494" s="249">
        <f>F494+K494+M494+N494</f>
        <v>0</v>
      </c>
      <c r="F494" s="274">
        <v>0</v>
      </c>
      <c r="G494" s="274"/>
      <c r="H494" s="274"/>
      <c r="I494" s="274"/>
      <c r="J494" s="274"/>
      <c r="K494" s="275">
        <v>0</v>
      </c>
      <c r="L494" s="275">
        <v>0</v>
      </c>
      <c r="M494" s="275">
        <v>0</v>
      </c>
      <c r="N494" s="275">
        <v>0</v>
      </c>
      <c r="O494" s="181"/>
      <c r="P494" s="139"/>
      <c r="Q494" s="139"/>
      <c r="R494" s="139"/>
      <c r="S494" s="139"/>
      <c r="T494" s="139"/>
      <c r="U494" s="139"/>
      <c r="V494" s="139"/>
      <c r="W494" s="139"/>
      <c r="X494" s="139"/>
      <c r="Y494" s="139"/>
      <c r="Z494" s="139"/>
      <c r="AA494" s="139"/>
      <c r="AB494" s="139"/>
      <c r="AC494" s="139"/>
      <c r="AD494" s="139"/>
      <c r="AE494" s="139"/>
      <c r="AF494" s="139"/>
      <c r="AG494" s="139"/>
      <c r="AH494" s="139"/>
    </row>
    <row r="495" spans="1:34" s="140" customFormat="1" ht="18.75" hidden="1" x14ac:dyDescent="0.25">
      <c r="A495" s="273"/>
      <c r="B495" s="43"/>
      <c r="C495" s="78"/>
      <c r="D495" s="45" t="s">
        <v>22</v>
      </c>
      <c r="E495" s="249">
        <f>F495+K495+M495+N495</f>
        <v>0</v>
      </c>
      <c r="F495" s="274">
        <v>0</v>
      </c>
      <c r="G495" s="274"/>
      <c r="H495" s="274"/>
      <c r="I495" s="274"/>
      <c r="J495" s="274"/>
      <c r="K495" s="275">
        <v>0</v>
      </c>
      <c r="L495" s="275">
        <v>0</v>
      </c>
      <c r="M495" s="275">
        <v>0</v>
      </c>
      <c r="N495" s="275">
        <v>0</v>
      </c>
      <c r="O495" s="181"/>
      <c r="P495" s="139"/>
      <c r="Q495" s="139"/>
      <c r="R495" s="139"/>
      <c r="S495" s="139"/>
      <c r="T495" s="139"/>
      <c r="U495" s="139"/>
      <c r="V495" s="139"/>
      <c r="W495" s="139"/>
      <c r="X495" s="139"/>
      <c r="Y495" s="139"/>
      <c r="Z495" s="139"/>
      <c r="AA495" s="139"/>
      <c r="AB495" s="139"/>
      <c r="AC495" s="139"/>
      <c r="AD495" s="139"/>
      <c r="AE495" s="139"/>
      <c r="AF495" s="139"/>
      <c r="AG495" s="139"/>
      <c r="AH495" s="139"/>
    </row>
    <row r="496" spans="1:34" s="140" customFormat="1" ht="22.5" hidden="1" x14ac:dyDescent="0.25">
      <c r="A496" s="273"/>
      <c r="B496" s="43"/>
      <c r="C496" s="78"/>
      <c r="D496" s="45" t="s">
        <v>23</v>
      </c>
      <c r="E496" s="249">
        <f>F496+K496+M496+N496</f>
        <v>0</v>
      </c>
      <c r="F496" s="274">
        <v>0</v>
      </c>
      <c r="G496" s="274"/>
      <c r="H496" s="274"/>
      <c r="I496" s="274"/>
      <c r="J496" s="274"/>
      <c r="K496" s="275">
        <v>0</v>
      </c>
      <c r="L496" s="275">
        <v>0</v>
      </c>
      <c r="M496" s="275">
        <v>0</v>
      </c>
      <c r="N496" s="275">
        <v>0</v>
      </c>
      <c r="O496" s="181"/>
      <c r="P496" s="139"/>
      <c r="Q496" s="139"/>
      <c r="R496" s="139"/>
      <c r="S496" s="139"/>
      <c r="T496" s="139"/>
      <c r="U496" s="139"/>
      <c r="V496" s="139"/>
      <c r="W496" s="139"/>
      <c r="X496" s="139"/>
      <c r="Y496" s="139"/>
      <c r="Z496" s="139"/>
      <c r="AA496" s="139"/>
      <c r="AB496" s="139"/>
      <c r="AC496" s="139"/>
      <c r="AD496" s="139"/>
      <c r="AE496" s="139"/>
      <c r="AF496" s="139"/>
      <c r="AG496" s="139"/>
      <c r="AH496" s="139"/>
    </row>
    <row r="497" spans="1:34" s="140" customFormat="1" ht="18.75" hidden="1" x14ac:dyDescent="0.25">
      <c r="A497" s="273"/>
      <c r="B497" s="43"/>
      <c r="C497" s="78"/>
      <c r="D497" s="45" t="s">
        <v>24</v>
      </c>
      <c r="E497" s="249">
        <f>F497+K497+M497+N497</f>
        <v>0</v>
      </c>
      <c r="F497" s="274">
        <v>0</v>
      </c>
      <c r="G497" s="274"/>
      <c r="H497" s="274"/>
      <c r="I497" s="274"/>
      <c r="J497" s="274"/>
      <c r="K497" s="275">
        <v>0</v>
      </c>
      <c r="L497" s="275">
        <v>0</v>
      </c>
      <c r="M497" s="275">
        <v>0</v>
      </c>
      <c r="N497" s="275">
        <v>0</v>
      </c>
      <c r="O497" s="181"/>
      <c r="P497" s="139"/>
      <c r="Q497" s="139"/>
      <c r="R497" s="139"/>
      <c r="S497" s="139"/>
      <c r="T497" s="139"/>
      <c r="U497" s="139"/>
      <c r="V497" s="139"/>
      <c r="W497" s="139"/>
      <c r="X497" s="139"/>
      <c r="Y497" s="139"/>
      <c r="Z497" s="139"/>
      <c r="AA497" s="139"/>
      <c r="AB497" s="139"/>
      <c r="AC497" s="139"/>
      <c r="AD497" s="139"/>
      <c r="AE497" s="139"/>
      <c r="AF497" s="139"/>
      <c r="AG497" s="139"/>
      <c r="AH497" s="139"/>
    </row>
    <row r="498" spans="1:34" s="140" customFormat="1" hidden="1" x14ac:dyDescent="0.25">
      <c r="A498" s="273"/>
      <c r="B498" s="43" t="s">
        <v>200</v>
      </c>
      <c r="C498" s="181"/>
      <c r="D498" s="240"/>
      <c r="E498" s="183" t="s">
        <v>29</v>
      </c>
      <c r="F498" s="184" t="s">
        <v>41</v>
      </c>
      <c r="G498" s="185"/>
      <c r="H498" s="185"/>
      <c r="I498" s="185"/>
      <c r="J498" s="185"/>
      <c r="K498" s="184" t="s">
        <v>11</v>
      </c>
      <c r="L498" s="184" t="s">
        <v>12</v>
      </c>
      <c r="M498" s="184" t="s">
        <v>13</v>
      </c>
      <c r="N498" s="184" t="s">
        <v>14</v>
      </c>
      <c r="O498" s="181"/>
      <c r="P498" s="139"/>
      <c r="Q498" s="139"/>
      <c r="R498" s="139"/>
      <c r="S498" s="139"/>
      <c r="T498" s="139"/>
      <c r="U498" s="139"/>
      <c r="V498" s="139"/>
      <c r="W498" s="139"/>
      <c r="X498" s="139"/>
      <c r="Y498" s="139"/>
      <c r="Z498" s="139"/>
      <c r="AA498" s="139"/>
      <c r="AB498" s="139"/>
      <c r="AC498" s="139"/>
      <c r="AD498" s="139"/>
      <c r="AE498" s="139"/>
      <c r="AF498" s="139"/>
      <c r="AG498" s="139"/>
      <c r="AH498" s="139"/>
    </row>
    <row r="499" spans="1:34" s="140" customFormat="1" hidden="1" x14ac:dyDescent="0.25">
      <c r="A499" s="273"/>
      <c r="B499" s="43"/>
      <c r="C499" s="181"/>
      <c r="D499" s="240"/>
      <c r="E499" s="183"/>
      <c r="F499" s="184"/>
      <c r="G499" s="185"/>
      <c r="H499" s="185"/>
      <c r="I499" s="185"/>
      <c r="J499" s="185"/>
      <c r="K499" s="184"/>
      <c r="L499" s="184"/>
      <c r="M499" s="184"/>
      <c r="N499" s="184"/>
      <c r="O499" s="181"/>
      <c r="P499" s="139"/>
      <c r="Q499" s="139"/>
      <c r="R499" s="139"/>
      <c r="S499" s="139"/>
      <c r="T499" s="139"/>
      <c r="U499" s="139"/>
      <c r="V499" s="139"/>
      <c r="W499" s="139"/>
      <c r="X499" s="139"/>
      <c r="Y499" s="139"/>
      <c r="Z499" s="139"/>
      <c r="AA499" s="139"/>
      <c r="AB499" s="139"/>
      <c r="AC499" s="139"/>
      <c r="AD499" s="139"/>
      <c r="AE499" s="139"/>
      <c r="AF499" s="139"/>
      <c r="AG499" s="139"/>
      <c r="AH499" s="139"/>
    </row>
    <row r="500" spans="1:34" s="140" customFormat="1" hidden="1" x14ac:dyDescent="0.25">
      <c r="A500" s="273"/>
      <c r="B500" s="43"/>
      <c r="C500" s="181"/>
      <c r="D500" s="240"/>
      <c r="E500" s="197">
        <v>1</v>
      </c>
      <c r="F500" s="198">
        <v>0</v>
      </c>
      <c r="G500" s="198"/>
      <c r="H500" s="198"/>
      <c r="I500" s="198"/>
      <c r="J500" s="198"/>
      <c r="K500" s="198">
        <v>1</v>
      </c>
      <c r="L500" s="198">
        <v>2</v>
      </c>
      <c r="M500" s="198">
        <v>0</v>
      </c>
      <c r="N500" s="198">
        <v>0</v>
      </c>
      <c r="O500" s="181"/>
      <c r="P500" s="139"/>
      <c r="Q500" s="139"/>
      <c r="R500" s="139"/>
      <c r="S500" s="139"/>
      <c r="T500" s="139"/>
      <c r="U500" s="139"/>
      <c r="V500" s="139"/>
      <c r="W500" s="139"/>
      <c r="X500" s="139"/>
      <c r="Y500" s="139"/>
      <c r="Z500" s="139"/>
      <c r="AA500" s="139"/>
      <c r="AB500" s="139"/>
      <c r="AC500" s="139"/>
      <c r="AD500" s="139"/>
      <c r="AE500" s="139"/>
      <c r="AF500" s="139"/>
      <c r="AG500" s="139"/>
      <c r="AH500" s="139"/>
    </row>
    <row r="501" spans="1:34" s="140" customFormat="1" hidden="1" x14ac:dyDescent="0.25">
      <c r="A501" s="273" t="s">
        <v>201</v>
      </c>
      <c r="B501" s="43" t="s">
        <v>202</v>
      </c>
      <c r="C501" s="78" t="s">
        <v>57</v>
      </c>
      <c r="D501" s="79" t="s">
        <v>19</v>
      </c>
      <c r="E501" s="317">
        <f>E502+E503+E504+E505</f>
        <v>0</v>
      </c>
      <c r="F501" s="318">
        <f>F502+F503+F504+F505</f>
        <v>0</v>
      </c>
      <c r="G501" s="318"/>
      <c r="H501" s="318"/>
      <c r="I501" s="318"/>
      <c r="J501" s="318"/>
      <c r="K501" s="318">
        <f>K502+K503+K504+K505</f>
        <v>0</v>
      </c>
      <c r="L501" s="318">
        <f>L502+L503+L504+L505</f>
        <v>0</v>
      </c>
      <c r="M501" s="319">
        <f>M502+M503+M504+M505</f>
        <v>0</v>
      </c>
      <c r="N501" s="319">
        <f>N502+N503+N504+N505</f>
        <v>0</v>
      </c>
      <c r="O501" s="181" t="s">
        <v>147</v>
      </c>
      <c r="P501" s="139"/>
      <c r="Q501" s="139"/>
      <c r="R501" s="139"/>
      <c r="S501" s="139"/>
      <c r="T501" s="139"/>
      <c r="U501" s="139"/>
      <c r="V501" s="139"/>
      <c r="W501" s="139"/>
      <c r="X501" s="139"/>
      <c r="Y501" s="139"/>
      <c r="Z501" s="139"/>
      <c r="AA501" s="139"/>
      <c r="AB501" s="139"/>
      <c r="AC501" s="139"/>
      <c r="AD501" s="139"/>
      <c r="AE501" s="139"/>
      <c r="AF501" s="139"/>
      <c r="AG501" s="139"/>
      <c r="AH501" s="139"/>
    </row>
    <row r="502" spans="1:34" s="140" customFormat="1" ht="22.5" hidden="1" x14ac:dyDescent="0.25">
      <c r="A502" s="273"/>
      <c r="B502" s="43"/>
      <c r="C502" s="78"/>
      <c r="D502" s="45" t="s">
        <v>21</v>
      </c>
      <c r="E502" s="317">
        <f>F502+K502+M502+N502</f>
        <v>0</v>
      </c>
      <c r="F502" s="318">
        <v>0</v>
      </c>
      <c r="G502" s="318"/>
      <c r="H502" s="318"/>
      <c r="I502" s="318"/>
      <c r="J502" s="318"/>
      <c r="K502" s="318">
        <v>0</v>
      </c>
      <c r="L502" s="318">
        <v>0</v>
      </c>
      <c r="M502" s="319">
        <v>0</v>
      </c>
      <c r="N502" s="319">
        <v>0</v>
      </c>
      <c r="O502" s="181"/>
      <c r="P502" s="139"/>
      <c r="Q502" s="139"/>
      <c r="R502" s="139"/>
      <c r="S502" s="139"/>
      <c r="T502" s="139"/>
      <c r="U502" s="139"/>
      <c r="V502" s="139"/>
      <c r="W502" s="139"/>
      <c r="X502" s="139"/>
      <c r="Y502" s="139"/>
      <c r="Z502" s="139"/>
      <c r="AA502" s="139"/>
      <c r="AB502" s="139"/>
      <c r="AC502" s="139"/>
      <c r="AD502" s="139"/>
      <c r="AE502" s="139"/>
      <c r="AF502" s="139"/>
      <c r="AG502" s="139"/>
      <c r="AH502" s="139"/>
    </row>
    <row r="503" spans="1:34" s="140" customFormat="1" hidden="1" x14ac:dyDescent="0.25">
      <c r="A503" s="273"/>
      <c r="B503" s="43"/>
      <c r="C503" s="78"/>
      <c r="D503" s="45" t="s">
        <v>22</v>
      </c>
      <c r="E503" s="317">
        <f>F503+K503+M503+N503</f>
        <v>0</v>
      </c>
      <c r="F503" s="318">
        <v>0</v>
      </c>
      <c r="G503" s="318"/>
      <c r="H503" s="318"/>
      <c r="I503" s="318"/>
      <c r="J503" s="318"/>
      <c r="K503" s="318">
        <v>0</v>
      </c>
      <c r="L503" s="318">
        <v>0</v>
      </c>
      <c r="M503" s="319">
        <v>0</v>
      </c>
      <c r="N503" s="319">
        <v>0</v>
      </c>
      <c r="O503" s="181"/>
      <c r="P503" s="139"/>
      <c r="Q503" s="139"/>
      <c r="R503" s="139"/>
      <c r="S503" s="139"/>
      <c r="T503" s="139"/>
      <c r="U503" s="139"/>
      <c r="V503" s="139"/>
      <c r="W503" s="139"/>
      <c r="X503" s="139"/>
      <c r="Y503" s="139"/>
      <c r="Z503" s="139"/>
      <c r="AA503" s="139"/>
      <c r="AB503" s="139"/>
      <c r="AC503" s="139"/>
      <c r="AD503" s="139"/>
      <c r="AE503" s="139"/>
      <c r="AF503" s="139"/>
      <c r="AG503" s="139"/>
      <c r="AH503" s="139"/>
    </row>
    <row r="504" spans="1:34" s="140" customFormat="1" ht="22.5" hidden="1" x14ac:dyDescent="0.25">
      <c r="A504" s="273"/>
      <c r="B504" s="43"/>
      <c r="C504" s="78"/>
      <c r="D504" s="45" t="s">
        <v>23</v>
      </c>
      <c r="E504" s="317">
        <f>F504+K504+M504+N504</f>
        <v>0</v>
      </c>
      <c r="F504" s="318">
        <v>0</v>
      </c>
      <c r="G504" s="318"/>
      <c r="H504" s="318"/>
      <c r="I504" s="318"/>
      <c r="J504" s="318"/>
      <c r="K504" s="318">
        <v>0</v>
      </c>
      <c r="L504" s="318">
        <v>0</v>
      </c>
      <c r="M504" s="319">
        <v>0</v>
      </c>
      <c r="N504" s="319">
        <v>0</v>
      </c>
      <c r="O504" s="181"/>
      <c r="P504" s="139"/>
      <c r="Q504" s="139"/>
      <c r="R504" s="139"/>
      <c r="S504" s="139"/>
      <c r="T504" s="139"/>
      <c r="U504" s="139"/>
      <c r="V504" s="139"/>
      <c r="W504" s="139"/>
      <c r="X504" s="139"/>
      <c r="Y504" s="139"/>
      <c r="Z504" s="139"/>
      <c r="AA504" s="139"/>
      <c r="AB504" s="139"/>
      <c r="AC504" s="139"/>
      <c r="AD504" s="139"/>
      <c r="AE504" s="139"/>
      <c r="AF504" s="139"/>
      <c r="AG504" s="139"/>
      <c r="AH504" s="139"/>
    </row>
    <row r="505" spans="1:34" s="140" customFormat="1" hidden="1" x14ac:dyDescent="0.25">
      <c r="A505" s="273"/>
      <c r="B505" s="43"/>
      <c r="C505" s="78"/>
      <c r="D505" s="45" t="s">
        <v>24</v>
      </c>
      <c r="E505" s="317">
        <f>F505+K505+M505+N505</f>
        <v>0</v>
      </c>
      <c r="F505" s="318">
        <v>0</v>
      </c>
      <c r="G505" s="318"/>
      <c r="H505" s="318"/>
      <c r="I505" s="318"/>
      <c r="J505" s="318"/>
      <c r="K505" s="318">
        <v>0</v>
      </c>
      <c r="L505" s="318">
        <v>0</v>
      </c>
      <c r="M505" s="319">
        <v>0</v>
      </c>
      <c r="N505" s="319">
        <v>0</v>
      </c>
      <c r="O505" s="181"/>
      <c r="P505" s="139"/>
      <c r="Q505" s="139"/>
      <c r="R505" s="139"/>
      <c r="S505" s="139"/>
      <c r="T505" s="139"/>
      <c r="U505" s="139"/>
      <c r="V505" s="139"/>
      <c r="W505" s="139"/>
      <c r="X505" s="139"/>
      <c r="Y505" s="139"/>
      <c r="Z505" s="139"/>
      <c r="AA505" s="139"/>
      <c r="AB505" s="139"/>
      <c r="AC505" s="139"/>
      <c r="AD505" s="139"/>
      <c r="AE505" s="139"/>
      <c r="AF505" s="139"/>
      <c r="AG505" s="139"/>
      <c r="AH505" s="139"/>
    </row>
    <row r="506" spans="1:34" s="140" customFormat="1" hidden="1" x14ac:dyDescent="0.25">
      <c r="A506" s="273"/>
      <c r="B506" s="43" t="s">
        <v>203</v>
      </c>
      <c r="C506" s="181"/>
      <c r="D506" s="240"/>
      <c r="E506" s="183" t="s">
        <v>29</v>
      </c>
      <c r="F506" s="184" t="s">
        <v>41</v>
      </c>
      <c r="G506" s="185"/>
      <c r="H506" s="185"/>
      <c r="I506" s="185"/>
      <c r="J506" s="185"/>
      <c r="K506" s="184" t="s">
        <v>11</v>
      </c>
      <c r="L506" s="184" t="s">
        <v>12</v>
      </c>
      <c r="M506" s="184" t="s">
        <v>13</v>
      </c>
      <c r="N506" s="184" t="s">
        <v>14</v>
      </c>
      <c r="O506" s="320"/>
      <c r="P506" s="139"/>
      <c r="Q506" s="139"/>
      <c r="R506" s="139"/>
      <c r="S506" s="139"/>
      <c r="T506" s="139"/>
      <c r="U506" s="139"/>
      <c r="V506" s="139"/>
      <c r="W506" s="139"/>
      <c r="X506" s="139"/>
      <c r="Y506" s="139"/>
      <c r="Z506" s="139"/>
      <c r="AA506" s="139"/>
      <c r="AB506" s="139"/>
      <c r="AC506" s="139"/>
      <c r="AD506" s="139"/>
      <c r="AE506" s="139"/>
      <c r="AF506" s="139"/>
      <c r="AG506" s="139"/>
      <c r="AH506" s="139"/>
    </row>
    <row r="507" spans="1:34" s="140" customFormat="1" hidden="1" x14ac:dyDescent="0.25">
      <c r="A507" s="273"/>
      <c r="B507" s="43"/>
      <c r="C507" s="181"/>
      <c r="D507" s="240"/>
      <c r="E507" s="183"/>
      <c r="F507" s="184"/>
      <c r="G507" s="185"/>
      <c r="H507" s="185"/>
      <c r="I507" s="185"/>
      <c r="J507" s="185"/>
      <c r="K507" s="184"/>
      <c r="L507" s="184"/>
      <c r="M507" s="184"/>
      <c r="N507" s="184"/>
      <c r="O507" s="320"/>
      <c r="P507" s="139"/>
      <c r="Q507" s="139"/>
      <c r="R507" s="139"/>
      <c r="S507" s="139"/>
      <c r="T507" s="139"/>
      <c r="U507" s="139"/>
      <c r="V507" s="139"/>
      <c r="W507" s="139"/>
      <c r="X507" s="139"/>
      <c r="Y507" s="139"/>
      <c r="Z507" s="139"/>
      <c r="AA507" s="139"/>
      <c r="AB507" s="139"/>
      <c r="AC507" s="139"/>
      <c r="AD507" s="139"/>
      <c r="AE507" s="139"/>
      <c r="AF507" s="139"/>
      <c r="AG507" s="139"/>
      <c r="AH507" s="139"/>
    </row>
    <row r="508" spans="1:34" s="140" customFormat="1" hidden="1" x14ac:dyDescent="0.25">
      <c r="A508" s="273"/>
      <c r="B508" s="43"/>
      <c r="C508" s="181"/>
      <c r="D508" s="240"/>
      <c r="E508" s="197">
        <v>0</v>
      </c>
      <c r="F508" s="198">
        <v>0</v>
      </c>
      <c r="G508" s="198"/>
      <c r="H508" s="198"/>
      <c r="I508" s="198"/>
      <c r="J508" s="198"/>
      <c r="K508" s="198">
        <v>0</v>
      </c>
      <c r="L508" s="198">
        <v>1</v>
      </c>
      <c r="M508" s="198">
        <v>0</v>
      </c>
      <c r="N508" s="198">
        <v>0</v>
      </c>
      <c r="O508" s="320"/>
      <c r="P508" s="139"/>
      <c r="Q508" s="139"/>
      <c r="R508" s="139"/>
      <c r="S508" s="139"/>
      <c r="T508" s="139"/>
      <c r="U508" s="139"/>
      <c r="V508" s="139"/>
      <c r="W508" s="139"/>
      <c r="X508" s="139"/>
      <c r="Y508" s="139"/>
      <c r="Z508" s="139"/>
      <c r="AA508" s="139"/>
      <c r="AB508" s="139"/>
      <c r="AC508" s="139"/>
      <c r="AD508" s="139"/>
      <c r="AE508" s="139"/>
      <c r="AF508" s="139"/>
      <c r="AG508" s="139"/>
      <c r="AH508" s="139"/>
    </row>
    <row r="509" spans="1:34" s="322" customFormat="1" ht="18.75" x14ac:dyDescent="0.25">
      <c r="A509" s="287" t="s">
        <v>67</v>
      </c>
      <c r="B509" s="200" t="s">
        <v>204</v>
      </c>
      <c r="C509" s="124" t="s">
        <v>57</v>
      </c>
      <c r="D509" s="132" t="s">
        <v>19</v>
      </c>
      <c r="E509" s="23">
        <f t="shared" ref="E509:E513" si="133">SUM(F509:N509)</f>
        <v>6015.24</v>
      </c>
      <c r="F509" s="24">
        <f>SUM(F510:J513)</f>
        <v>6015.24</v>
      </c>
      <c r="G509" s="24"/>
      <c r="H509" s="24"/>
      <c r="I509" s="24"/>
      <c r="J509" s="24"/>
      <c r="K509" s="25">
        <f>SUM(K510:K513)</f>
        <v>0</v>
      </c>
      <c r="L509" s="25">
        <f t="shared" ref="L509:N509" si="134">SUM(L510:L513)</f>
        <v>0</v>
      </c>
      <c r="M509" s="25">
        <f t="shared" si="134"/>
        <v>0</v>
      </c>
      <c r="N509" s="25">
        <f t="shared" si="134"/>
        <v>0</v>
      </c>
      <c r="O509" s="166" t="s">
        <v>205</v>
      </c>
      <c r="P509" s="321"/>
      <c r="Q509" s="321"/>
      <c r="R509" s="321"/>
      <c r="S509" s="321"/>
      <c r="T509" s="321"/>
      <c r="U509" s="321"/>
      <c r="V509" s="321"/>
      <c r="W509" s="321"/>
      <c r="X509" s="321"/>
      <c r="Y509" s="321"/>
      <c r="Z509" s="321"/>
      <c r="AA509" s="321"/>
      <c r="AB509" s="321"/>
      <c r="AC509" s="321"/>
      <c r="AD509" s="321"/>
      <c r="AE509" s="321"/>
      <c r="AF509" s="321"/>
      <c r="AG509" s="321"/>
      <c r="AH509" s="321"/>
    </row>
    <row r="510" spans="1:34" s="322" customFormat="1" ht="22.5" x14ac:dyDescent="0.25">
      <c r="A510" s="287"/>
      <c r="B510" s="200"/>
      <c r="C510" s="124"/>
      <c r="D510" s="135" t="s">
        <v>21</v>
      </c>
      <c r="E510" s="23">
        <f t="shared" si="133"/>
        <v>6015.24</v>
      </c>
      <c r="F510" s="162">
        <f>F533</f>
        <v>6015.24</v>
      </c>
      <c r="G510" s="162"/>
      <c r="H510" s="162"/>
      <c r="I510" s="162"/>
      <c r="J510" s="162"/>
      <c r="K510" s="28">
        <f>K533</f>
        <v>0</v>
      </c>
      <c r="L510" s="28">
        <f>L533</f>
        <v>0</v>
      </c>
      <c r="M510" s="28">
        <f>M533</f>
        <v>0</v>
      </c>
      <c r="N510" s="28">
        <f>N533</f>
        <v>0</v>
      </c>
      <c r="O510" s="166"/>
      <c r="P510" s="321"/>
      <c r="Q510" s="321"/>
      <c r="R510" s="321"/>
      <c r="S510" s="321"/>
      <c r="T510" s="321"/>
      <c r="U510" s="321"/>
      <c r="V510" s="321"/>
      <c r="W510" s="321"/>
      <c r="X510" s="321"/>
      <c r="Y510" s="321"/>
      <c r="Z510" s="321"/>
      <c r="AA510" s="321"/>
      <c r="AB510" s="321"/>
      <c r="AC510" s="321"/>
      <c r="AD510" s="321"/>
      <c r="AE510" s="321"/>
      <c r="AF510" s="321"/>
      <c r="AG510" s="321"/>
      <c r="AH510" s="321"/>
    </row>
    <row r="511" spans="1:34" s="322" customFormat="1" ht="18.75" x14ac:dyDescent="0.25">
      <c r="A511" s="287"/>
      <c r="B511" s="200"/>
      <c r="C511" s="124"/>
      <c r="D511" s="135" t="s">
        <v>22</v>
      </c>
      <c r="E511" s="23">
        <f t="shared" si="133"/>
        <v>0</v>
      </c>
      <c r="F511" s="162">
        <f t="shared" ref="F511:F513" si="135">F534</f>
        <v>0</v>
      </c>
      <c r="G511" s="162"/>
      <c r="H511" s="162"/>
      <c r="I511" s="162"/>
      <c r="J511" s="162"/>
      <c r="K511" s="28">
        <f t="shared" ref="K511:N513" si="136">K534</f>
        <v>0</v>
      </c>
      <c r="L511" s="28">
        <f t="shared" si="136"/>
        <v>0</v>
      </c>
      <c r="M511" s="28">
        <f t="shared" si="136"/>
        <v>0</v>
      </c>
      <c r="N511" s="28">
        <f t="shared" si="136"/>
        <v>0</v>
      </c>
      <c r="O511" s="166"/>
      <c r="P511" s="321"/>
      <c r="Q511" s="321"/>
      <c r="R511" s="321"/>
      <c r="S511" s="321"/>
      <c r="T511" s="321"/>
      <c r="U511" s="321"/>
      <c r="V511" s="321"/>
      <c r="W511" s="321"/>
      <c r="X511" s="321"/>
      <c r="Y511" s="321"/>
      <c r="Z511" s="321"/>
      <c r="AA511" s="321"/>
      <c r="AB511" s="321"/>
      <c r="AC511" s="321"/>
      <c r="AD511" s="321"/>
      <c r="AE511" s="321"/>
      <c r="AF511" s="321"/>
      <c r="AG511" s="321"/>
      <c r="AH511" s="321"/>
    </row>
    <row r="512" spans="1:34" s="322" customFormat="1" ht="22.5" x14ac:dyDescent="0.25">
      <c r="A512" s="287"/>
      <c r="B512" s="200"/>
      <c r="C512" s="124"/>
      <c r="D512" s="135" t="s">
        <v>23</v>
      </c>
      <c r="E512" s="23">
        <f t="shared" si="133"/>
        <v>0</v>
      </c>
      <c r="F512" s="162">
        <f t="shared" si="135"/>
        <v>0</v>
      </c>
      <c r="G512" s="162"/>
      <c r="H512" s="162"/>
      <c r="I512" s="162"/>
      <c r="J512" s="162"/>
      <c r="K512" s="28">
        <f t="shared" si="136"/>
        <v>0</v>
      </c>
      <c r="L512" s="28">
        <f t="shared" si="136"/>
        <v>0</v>
      </c>
      <c r="M512" s="28">
        <f t="shared" si="136"/>
        <v>0</v>
      </c>
      <c r="N512" s="28">
        <f t="shared" si="136"/>
        <v>0</v>
      </c>
      <c r="O512" s="166"/>
      <c r="P512" s="321"/>
      <c r="Q512" s="321"/>
      <c r="R512" s="321"/>
      <c r="S512" s="321"/>
      <c r="T512" s="321"/>
      <c r="U512" s="321"/>
      <c r="V512" s="321"/>
      <c r="W512" s="321"/>
      <c r="X512" s="321"/>
      <c r="Y512" s="321"/>
      <c r="Z512" s="321"/>
      <c r="AA512" s="321"/>
      <c r="AB512" s="321"/>
      <c r="AC512" s="321"/>
      <c r="AD512" s="321"/>
      <c r="AE512" s="321"/>
      <c r="AF512" s="321"/>
      <c r="AG512" s="321"/>
      <c r="AH512" s="321"/>
    </row>
    <row r="513" spans="1:34" s="322" customFormat="1" ht="18.75" x14ac:dyDescent="0.25">
      <c r="A513" s="287"/>
      <c r="B513" s="200"/>
      <c r="C513" s="124"/>
      <c r="D513" s="135" t="s">
        <v>24</v>
      </c>
      <c r="E513" s="23">
        <f t="shared" si="133"/>
        <v>0</v>
      </c>
      <c r="F513" s="162">
        <f t="shared" si="135"/>
        <v>0</v>
      </c>
      <c r="G513" s="162"/>
      <c r="H513" s="162"/>
      <c r="I513" s="162"/>
      <c r="J513" s="162"/>
      <c r="K513" s="28">
        <f t="shared" si="136"/>
        <v>0</v>
      </c>
      <c r="L513" s="28">
        <f t="shared" si="136"/>
        <v>0</v>
      </c>
      <c r="M513" s="28">
        <f t="shared" si="136"/>
        <v>0</v>
      </c>
      <c r="N513" s="28">
        <f t="shared" si="136"/>
        <v>0</v>
      </c>
      <c r="O513" s="166"/>
      <c r="P513" s="321"/>
      <c r="Q513" s="321"/>
      <c r="R513" s="321"/>
      <c r="S513" s="321"/>
      <c r="T513" s="321"/>
      <c r="U513" s="321"/>
      <c r="V513" s="321"/>
      <c r="W513" s="321"/>
      <c r="X513" s="321"/>
      <c r="Y513" s="321"/>
      <c r="Z513" s="321"/>
      <c r="AA513" s="321"/>
      <c r="AB513" s="321"/>
      <c r="AC513" s="321"/>
      <c r="AD513" s="321"/>
      <c r="AE513" s="321"/>
      <c r="AF513" s="321"/>
      <c r="AG513" s="321"/>
      <c r="AH513" s="321"/>
    </row>
    <row r="514" spans="1:34" s="140" customFormat="1" ht="18.75" hidden="1" x14ac:dyDescent="0.25">
      <c r="A514" s="273" t="s">
        <v>129</v>
      </c>
      <c r="B514" s="43" t="s">
        <v>206</v>
      </c>
      <c r="C514" s="78" t="s">
        <v>57</v>
      </c>
      <c r="D514" s="79" t="s">
        <v>19</v>
      </c>
      <c r="E514" s="46">
        <f>E515+E516+E517+E518</f>
        <v>0</v>
      </c>
      <c r="F514" s="47">
        <f>F515+F516+F517+F518</f>
        <v>0</v>
      </c>
      <c r="G514" s="47"/>
      <c r="H514" s="47"/>
      <c r="I514" s="47"/>
      <c r="J514" s="47"/>
      <c r="K514" s="47">
        <f>K515+K516+K517+K518</f>
        <v>0</v>
      </c>
      <c r="L514" s="47">
        <f>L515+L516+L517+L518</f>
        <v>0</v>
      </c>
      <c r="M514" s="47">
        <f>M515+M516+M517+M518</f>
        <v>0</v>
      </c>
      <c r="N514" s="47">
        <f>N515+N516+N517+N518</f>
        <v>0</v>
      </c>
      <c r="O514" s="323" t="s">
        <v>207</v>
      </c>
      <c r="P514" s="139"/>
      <c r="Q514" s="139"/>
      <c r="R514" s="139"/>
      <c r="S514" s="139"/>
      <c r="T514" s="139"/>
      <c r="U514" s="139"/>
      <c r="V514" s="139"/>
      <c r="W514" s="139"/>
      <c r="X514" s="139"/>
      <c r="Y514" s="139"/>
      <c r="Z514" s="139"/>
      <c r="AA514" s="139"/>
      <c r="AB514" s="139"/>
      <c r="AC514" s="139"/>
      <c r="AD514" s="139"/>
      <c r="AE514" s="139"/>
      <c r="AF514" s="139"/>
      <c r="AG514" s="139"/>
      <c r="AH514" s="139"/>
    </row>
    <row r="515" spans="1:34" s="140" customFormat="1" ht="22.5" hidden="1" x14ac:dyDescent="0.25">
      <c r="A515" s="273"/>
      <c r="B515" s="43"/>
      <c r="C515" s="78"/>
      <c r="D515" s="45" t="s">
        <v>21</v>
      </c>
      <c r="E515" s="46">
        <f>F515+K515+M515+N515</f>
        <v>0</v>
      </c>
      <c r="F515" s="47">
        <v>0</v>
      </c>
      <c r="G515" s="47"/>
      <c r="H515" s="47"/>
      <c r="I515" s="47"/>
      <c r="J515" s="47"/>
      <c r="K515" s="47">
        <f t="shared" ref="K515:L518" si="137">K523+K528</f>
        <v>0</v>
      </c>
      <c r="L515" s="47">
        <f t="shared" si="137"/>
        <v>0</v>
      </c>
      <c r="M515" s="47">
        <v>0</v>
      </c>
      <c r="N515" s="47">
        <v>0</v>
      </c>
      <c r="O515" s="323"/>
      <c r="P515" s="139"/>
      <c r="Q515" s="139"/>
      <c r="R515" s="139"/>
      <c r="S515" s="139"/>
      <c r="T515" s="139"/>
      <c r="U515" s="139"/>
      <c r="V515" s="139"/>
      <c r="W515" s="139"/>
      <c r="X515" s="139"/>
      <c r="Y515" s="139"/>
      <c r="Z515" s="139"/>
      <c r="AA515" s="139"/>
      <c r="AB515" s="139"/>
      <c r="AC515" s="139"/>
      <c r="AD515" s="139"/>
      <c r="AE515" s="139"/>
      <c r="AF515" s="139"/>
      <c r="AG515" s="139"/>
      <c r="AH515" s="139"/>
    </row>
    <row r="516" spans="1:34" s="140" customFormat="1" ht="18.75" hidden="1" x14ac:dyDescent="0.25">
      <c r="A516" s="273"/>
      <c r="B516" s="43"/>
      <c r="C516" s="78"/>
      <c r="D516" s="45" t="s">
        <v>22</v>
      </c>
      <c r="E516" s="46">
        <f>F516+K516+M516+N516</f>
        <v>0</v>
      </c>
      <c r="F516" s="47">
        <v>0</v>
      </c>
      <c r="G516" s="47"/>
      <c r="H516" s="47"/>
      <c r="I516" s="47"/>
      <c r="J516" s="47"/>
      <c r="K516" s="47">
        <f t="shared" si="137"/>
        <v>0</v>
      </c>
      <c r="L516" s="47">
        <f t="shared" si="137"/>
        <v>0</v>
      </c>
      <c r="M516" s="47">
        <v>0</v>
      </c>
      <c r="N516" s="47">
        <v>0</v>
      </c>
      <c r="O516" s="323"/>
      <c r="P516" s="139"/>
      <c r="Q516" s="139"/>
      <c r="R516" s="139"/>
      <c r="S516" s="139"/>
      <c r="T516" s="139"/>
      <c r="U516" s="139"/>
      <c r="V516" s="139"/>
      <c r="W516" s="139"/>
      <c r="X516" s="139"/>
      <c r="Y516" s="139"/>
      <c r="Z516" s="139"/>
      <c r="AA516" s="139"/>
      <c r="AB516" s="139"/>
      <c r="AC516" s="139"/>
      <c r="AD516" s="139"/>
      <c r="AE516" s="139"/>
      <c r="AF516" s="139"/>
      <c r="AG516" s="139"/>
      <c r="AH516" s="139"/>
    </row>
    <row r="517" spans="1:34" s="140" customFormat="1" ht="22.5" hidden="1" x14ac:dyDescent="0.25">
      <c r="A517" s="273"/>
      <c r="B517" s="43"/>
      <c r="C517" s="78"/>
      <c r="D517" s="45" t="s">
        <v>23</v>
      </c>
      <c r="E517" s="46">
        <f>F517+K517+M517+N517</f>
        <v>0</v>
      </c>
      <c r="F517" s="47">
        <v>0</v>
      </c>
      <c r="G517" s="47"/>
      <c r="H517" s="47"/>
      <c r="I517" s="47"/>
      <c r="J517" s="47"/>
      <c r="K517" s="47">
        <f t="shared" si="137"/>
        <v>0</v>
      </c>
      <c r="L517" s="47">
        <f t="shared" si="137"/>
        <v>0</v>
      </c>
      <c r="M517" s="47">
        <v>0</v>
      </c>
      <c r="N517" s="47">
        <v>0</v>
      </c>
      <c r="O517" s="323"/>
      <c r="P517" s="139"/>
      <c r="Q517" s="139"/>
      <c r="R517" s="139"/>
      <c r="S517" s="139"/>
      <c r="T517" s="139"/>
      <c r="U517" s="139"/>
      <c r="V517" s="139"/>
      <c r="W517" s="139"/>
      <c r="X517" s="139"/>
      <c r="Y517" s="139"/>
      <c r="Z517" s="139"/>
      <c r="AA517" s="139"/>
      <c r="AB517" s="139"/>
      <c r="AC517" s="139"/>
      <c r="AD517" s="139"/>
      <c r="AE517" s="139"/>
      <c r="AF517" s="139"/>
      <c r="AG517" s="139"/>
      <c r="AH517" s="139"/>
    </row>
    <row r="518" spans="1:34" s="140" customFormat="1" ht="18.75" hidden="1" x14ac:dyDescent="0.25">
      <c r="A518" s="273"/>
      <c r="B518" s="43"/>
      <c r="C518" s="78"/>
      <c r="D518" s="45" t="s">
        <v>24</v>
      </c>
      <c r="E518" s="46">
        <f>F518+K518+M518+N518</f>
        <v>0</v>
      </c>
      <c r="F518" s="47">
        <v>0</v>
      </c>
      <c r="G518" s="47"/>
      <c r="H518" s="47"/>
      <c r="I518" s="47"/>
      <c r="J518" s="47"/>
      <c r="K518" s="47">
        <f t="shared" si="137"/>
        <v>0</v>
      </c>
      <c r="L518" s="47">
        <f t="shared" si="137"/>
        <v>0</v>
      </c>
      <c r="M518" s="47">
        <v>0</v>
      </c>
      <c r="N518" s="47">
        <v>0</v>
      </c>
      <c r="O518" s="323"/>
      <c r="P518" s="139"/>
      <c r="Q518" s="139"/>
      <c r="R518" s="139"/>
      <c r="S518" s="139"/>
      <c r="T518" s="139"/>
      <c r="U518" s="139"/>
      <c r="V518" s="139"/>
      <c r="W518" s="139"/>
      <c r="X518" s="139"/>
      <c r="Y518" s="139"/>
      <c r="Z518" s="139"/>
      <c r="AA518" s="139"/>
      <c r="AB518" s="139"/>
      <c r="AC518" s="139"/>
      <c r="AD518" s="139"/>
      <c r="AE518" s="139"/>
      <c r="AF518" s="139"/>
      <c r="AG518" s="139"/>
      <c r="AH518" s="139"/>
    </row>
    <row r="519" spans="1:34" s="140" customFormat="1" hidden="1" x14ac:dyDescent="0.25">
      <c r="A519" s="273"/>
      <c r="B519" s="43" t="s">
        <v>208</v>
      </c>
      <c r="C519" s="181"/>
      <c r="D519" s="240"/>
      <c r="E519" s="183" t="s">
        <v>29</v>
      </c>
      <c r="F519" s="184" t="s">
        <v>41</v>
      </c>
      <c r="G519" s="185"/>
      <c r="H519" s="185"/>
      <c r="I519" s="185"/>
      <c r="J519" s="185"/>
      <c r="K519" s="184" t="s">
        <v>11</v>
      </c>
      <c r="L519" s="184" t="s">
        <v>12</v>
      </c>
      <c r="M519" s="184" t="s">
        <v>13</v>
      </c>
      <c r="N519" s="184" t="s">
        <v>14</v>
      </c>
      <c r="O519" s="323"/>
      <c r="P519" s="139"/>
      <c r="Q519" s="139"/>
      <c r="R519" s="139"/>
      <c r="S519" s="139"/>
      <c r="T519" s="139"/>
      <c r="U519" s="139"/>
      <c r="V519" s="139"/>
      <c r="W519" s="139"/>
      <c r="X519" s="139"/>
      <c r="Y519" s="139"/>
      <c r="Z519" s="139"/>
      <c r="AA519" s="139"/>
      <c r="AB519" s="139"/>
      <c r="AC519" s="139"/>
      <c r="AD519" s="139"/>
      <c r="AE519" s="139"/>
      <c r="AF519" s="139"/>
      <c r="AG519" s="139"/>
      <c r="AH519" s="139"/>
    </row>
    <row r="520" spans="1:34" s="140" customFormat="1" hidden="1" x14ac:dyDescent="0.25">
      <c r="A520" s="273"/>
      <c r="B520" s="43"/>
      <c r="C520" s="181"/>
      <c r="D520" s="240"/>
      <c r="E520" s="183"/>
      <c r="F520" s="184"/>
      <c r="G520" s="185"/>
      <c r="H520" s="185"/>
      <c r="I520" s="185"/>
      <c r="J520" s="185"/>
      <c r="K520" s="184"/>
      <c r="L520" s="184"/>
      <c r="M520" s="184"/>
      <c r="N520" s="184"/>
      <c r="O520" s="323"/>
      <c r="P520" s="139"/>
      <c r="Q520" s="139"/>
      <c r="R520" s="139"/>
      <c r="S520" s="139"/>
      <c r="T520" s="139"/>
      <c r="U520" s="139"/>
      <c r="V520" s="139"/>
      <c r="W520" s="139"/>
      <c r="X520" s="139"/>
      <c r="Y520" s="139"/>
      <c r="Z520" s="139"/>
      <c r="AA520" s="139"/>
      <c r="AB520" s="139"/>
      <c r="AC520" s="139"/>
      <c r="AD520" s="139"/>
      <c r="AE520" s="139"/>
      <c r="AF520" s="139"/>
      <c r="AG520" s="139"/>
      <c r="AH520" s="139"/>
    </row>
    <row r="521" spans="1:34" s="140" customFormat="1" hidden="1" x14ac:dyDescent="0.25">
      <c r="A521" s="273"/>
      <c r="B521" s="43"/>
      <c r="C521" s="181"/>
      <c r="D521" s="240"/>
      <c r="E521" s="197">
        <v>100</v>
      </c>
      <c r="F521" s="198">
        <v>0</v>
      </c>
      <c r="G521" s="198"/>
      <c r="H521" s="198"/>
      <c r="I521" s="198"/>
      <c r="J521" s="198"/>
      <c r="K521" s="198">
        <v>100</v>
      </c>
      <c r="L521" s="198">
        <v>101</v>
      </c>
      <c r="M521" s="198">
        <v>0</v>
      </c>
      <c r="N521" s="198">
        <v>0</v>
      </c>
      <c r="O521" s="323"/>
      <c r="P521" s="139"/>
      <c r="Q521" s="139"/>
      <c r="R521" s="139"/>
      <c r="S521" s="139"/>
      <c r="T521" s="139"/>
      <c r="U521" s="139"/>
      <c r="V521" s="139"/>
      <c r="W521" s="139"/>
      <c r="X521" s="139"/>
      <c r="Y521" s="139"/>
      <c r="Z521" s="139"/>
      <c r="AA521" s="139"/>
      <c r="AB521" s="139"/>
      <c r="AC521" s="139"/>
      <c r="AD521" s="139"/>
      <c r="AE521" s="139"/>
      <c r="AF521" s="139"/>
      <c r="AG521" s="139"/>
      <c r="AH521" s="139"/>
    </row>
    <row r="522" spans="1:34" s="140" customFormat="1" ht="18.75" hidden="1" x14ac:dyDescent="0.25">
      <c r="A522" s="324" t="s">
        <v>209</v>
      </c>
      <c r="B522" s="77" t="s">
        <v>210</v>
      </c>
      <c r="C522" s="78" t="s">
        <v>57</v>
      </c>
      <c r="D522" s="79" t="s">
        <v>19</v>
      </c>
      <c r="E522" s="46">
        <f>E523+E524+E525+E526</f>
        <v>0</v>
      </c>
      <c r="F522" s="47">
        <f>F523+F524+F525+F526</f>
        <v>0</v>
      </c>
      <c r="G522" s="47"/>
      <c r="H522" s="47"/>
      <c r="I522" s="47"/>
      <c r="J522" s="47"/>
      <c r="K522" s="47">
        <f>K523+K524+K525+K526</f>
        <v>0</v>
      </c>
      <c r="L522" s="47">
        <f>L523+L524+L525+L526</f>
        <v>0</v>
      </c>
      <c r="M522" s="47">
        <f>M523+M524+M525+M526</f>
        <v>0</v>
      </c>
      <c r="N522" s="47">
        <f>N523+N524+N525+N526</f>
        <v>0</v>
      </c>
      <c r="O522" s="181" t="s">
        <v>137</v>
      </c>
      <c r="P522" s="139"/>
      <c r="Q522" s="139"/>
      <c r="R522" s="139"/>
      <c r="S522" s="139"/>
      <c r="T522" s="139"/>
      <c r="U522" s="139"/>
      <c r="V522" s="139"/>
      <c r="W522" s="139"/>
      <c r="X522" s="139"/>
      <c r="Y522" s="139"/>
      <c r="Z522" s="139"/>
      <c r="AA522" s="139"/>
      <c r="AB522" s="139"/>
      <c r="AC522" s="139"/>
      <c r="AD522" s="139"/>
      <c r="AE522" s="139"/>
      <c r="AF522" s="139"/>
      <c r="AG522" s="139"/>
      <c r="AH522" s="139"/>
    </row>
    <row r="523" spans="1:34" s="140" customFormat="1" ht="22.5" hidden="1" x14ac:dyDescent="0.25">
      <c r="A523" s="324"/>
      <c r="B523" s="77"/>
      <c r="C523" s="78"/>
      <c r="D523" s="45" t="s">
        <v>21</v>
      </c>
      <c r="E523" s="46">
        <f>F523+K523+M523+N523</f>
        <v>0</v>
      </c>
      <c r="F523" s="47">
        <v>0</v>
      </c>
      <c r="G523" s="47"/>
      <c r="H523" s="47"/>
      <c r="I523" s="47"/>
      <c r="J523" s="47"/>
      <c r="K523" s="47">
        <v>0</v>
      </c>
      <c r="L523" s="47">
        <v>0</v>
      </c>
      <c r="M523" s="47">
        <v>0</v>
      </c>
      <c r="N523" s="47">
        <v>0</v>
      </c>
      <c r="O523" s="181"/>
      <c r="P523" s="139"/>
      <c r="Q523" s="139"/>
      <c r="R523" s="139"/>
      <c r="S523" s="139"/>
      <c r="T523" s="139"/>
      <c r="U523" s="139"/>
      <c r="V523" s="139"/>
      <c r="W523" s="139"/>
      <c r="X523" s="139"/>
      <c r="Y523" s="139"/>
      <c r="Z523" s="139"/>
      <c r="AA523" s="139"/>
      <c r="AB523" s="139"/>
      <c r="AC523" s="139"/>
      <c r="AD523" s="139"/>
      <c r="AE523" s="139"/>
      <c r="AF523" s="139"/>
      <c r="AG523" s="139"/>
      <c r="AH523" s="139"/>
    </row>
    <row r="524" spans="1:34" s="140" customFormat="1" ht="18.75" hidden="1" x14ac:dyDescent="0.25">
      <c r="A524" s="324"/>
      <c r="B524" s="77"/>
      <c r="C524" s="78"/>
      <c r="D524" s="45" t="s">
        <v>22</v>
      </c>
      <c r="E524" s="46">
        <f>F524+K524+M524+N524</f>
        <v>0</v>
      </c>
      <c r="F524" s="47">
        <v>0</v>
      </c>
      <c r="G524" s="47"/>
      <c r="H524" s="47"/>
      <c r="I524" s="47"/>
      <c r="J524" s="47"/>
      <c r="K524" s="47">
        <v>0</v>
      </c>
      <c r="L524" s="47">
        <v>0</v>
      </c>
      <c r="M524" s="47">
        <v>0</v>
      </c>
      <c r="N524" s="47">
        <v>0</v>
      </c>
      <c r="O524" s="181"/>
      <c r="P524" s="139"/>
      <c r="Q524" s="139"/>
      <c r="R524" s="139"/>
      <c r="S524" s="139"/>
      <c r="T524" s="139"/>
      <c r="U524" s="139"/>
      <c r="V524" s="139"/>
      <c r="W524" s="139"/>
      <c r="X524" s="139"/>
      <c r="Y524" s="139"/>
      <c r="Z524" s="139"/>
      <c r="AA524" s="139"/>
      <c r="AB524" s="139"/>
      <c r="AC524" s="139"/>
      <c r="AD524" s="139"/>
      <c r="AE524" s="139"/>
      <c r="AF524" s="139"/>
      <c r="AG524" s="139"/>
      <c r="AH524" s="139"/>
    </row>
    <row r="525" spans="1:34" s="140" customFormat="1" ht="22.5" hidden="1" x14ac:dyDescent="0.25">
      <c r="A525" s="324"/>
      <c r="B525" s="77"/>
      <c r="C525" s="78"/>
      <c r="D525" s="45" t="s">
        <v>23</v>
      </c>
      <c r="E525" s="46">
        <f>F525+K525+M525+N525</f>
        <v>0</v>
      </c>
      <c r="F525" s="47">
        <v>0</v>
      </c>
      <c r="G525" s="47"/>
      <c r="H525" s="47"/>
      <c r="I525" s="47"/>
      <c r="J525" s="47"/>
      <c r="K525" s="47">
        <v>0</v>
      </c>
      <c r="L525" s="47">
        <v>0</v>
      </c>
      <c r="M525" s="47">
        <v>0</v>
      </c>
      <c r="N525" s="47">
        <v>0</v>
      </c>
      <c r="O525" s="181"/>
      <c r="P525" s="139"/>
      <c r="Q525" s="139"/>
      <c r="R525" s="139"/>
      <c r="S525" s="139"/>
      <c r="T525" s="139"/>
      <c r="U525" s="139"/>
      <c r="V525" s="139"/>
      <c r="W525" s="139"/>
      <c r="X525" s="139"/>
      <c r="Y525" s="139"/>
      <c r="Z525" s="139"/>
      <c r="AA525" s="139"/>
      <c r="AB525" s="139"/>
      <c r="AC525" s="139"/>
      <c r="AD525" s="139"/>
      <c r="AE525" s="139"/>
      <c r="AF525" s="139"/>
      <c r="AG525" s="139"/>
      <c r="AH525" s="139"/>
    </row>
    <row r="526" spans="1:34" s="140" customFormat="1" ht="18.75" hidden="1" x14ac:dyDescent="0.25">
      <c r="A526" s="324"/>
      <c r="B526" s="77"/>
      <c r="C526" s="78"/>
      <c r="D526" s="45" t="s">
        <v>24</v>
      </c>
      <c r="E526" s="46">
        <f>F526+K526+M526+N526</f>
        <v>0</v>
      </c>
      <c r="F526" s="47">
        <v>0</v>
      </c>
      <c r="G526" s="47"/>
      <c r="H526" s="47"/>
      <c r="I526" s="47"/>
      <c r="J526" s="47"/>
      <c r="K526" s="47">
        <v>0</v>
      </c>
      <c r="L526" s="47">
        <v>0</v>
      </c>
      <c r="M526" s="47">
        <v>0</v>
      </c>
      <c r="N526" s="47">
        <v>0</v>
      </c>
      <c r="O526" s="181"/>
      <c r="P526" s="139"/>
      <c r="Q526" s="139"/>
      <c r="R526" s="139"/>
      <c r="S526" s="139"/>
      <c r="T526" s="139"/>
      <c r="U526" s="139"/>
      <c r="V526" s="139"/>
      <c r="W526" s="139"/>
      <c r="X526" s="139"/>
      <c r="Y526" s="139"/>
      <c r="Z526" s="139"/>
      <c r="AA526" s="139"/>
      <c r="AB526" s="139"/>
      <c r="AC526" s="139"/>
      <c r="AD526" s="139"/>
      <c r="AE526" s="139"/>
      <c r="AF526" s="139"/>
      <c r="AG526" s="139"/>
      <c r="AH526" s="139"/>
    </row>
    <row r="527" spans="1:34" s="140" customFormat="1" ht="18.75" hidden="1" x14ac:dyDescent="0.25">
      <c r="A527" s="324" t="s">
        <v>133</v>
      </c>
      <c r="B527" s="77" t="s">
        <v>211</v>
      </c>
      <c r="C527" s="78" t="s">
        <v>57</v>
      </c>
      <c r="D527" s="79" t="s">
        <v>19</v>
      </c>
      <c r="E527" s="46">
        <f>E528+E529+E530+E531</f>
        <v>0</v>
      </c>
      <c r="F527" s="47">
        <f>F528+F529+F530+F531</f>
        <v>0</v>
      </c>
      <c r="G527" s="47"/>
      <c r="H527" s="47"/>
      <c r="I527" s="47"/>
      <c r="J527" s="47"/>
      <c r="K527" s="47">
        <f>K528+K529+K530+K531</f>
        <v>0</v>
      </c>
      <c r="L527" s="47">
        <f>L528+L529+L530+L531</f>
        <v>0</v>
      </c>
      <c r="M527" s="47">
        <f>M528+M529+M530+M531</f>
        <v>0</v>
      </c>
      <c r="N527" s="47">
        <f>N528+N529+N530+N531</f>
        <v>0</v>
      </c>
      <c r="O527" s="181" t="s">
        <v>167</v>
      </c>
      <c r="P527" s="139"/>
      <c r="Q527" s="139"/>
      <c r="R527" s="139"/>
      <c r="S527" s="139"/>
      <c r="T527" s="139"/>
      <c r="U527" s="139"/>
      <c r="V527" s="139"/>
      <c r="W527" s="139"/>
      <c r="X527" s="139"/>
      <c r="Y527" s="139"/>
      <c r="Z527" s="139"/>
      <c r="AA527" s="139"/>
      <c r="AB527" s="139"/>
      <c r="AC527" s="139"/>
      <c r="AD527" s="139"/>
      <c r="AE527" s="139"/>
      <c r="AF527" s="139"/>
      <c r="AG527" s="139"/>
      <c r="AH527" s="139"/>
    </row>
    <row r="528" spans="1:34" s="140" customFormat="1" ht="22.5" hidden="1" x14ac:dyDescent="0.25">
      <c r="A528" s="324"/>
      <c r="B528" s="77"/>
      <c r="C528" s="78"/>
      <c r="D528" s="45" t="s">
        <v>21</v>
      </c>
      <c r="E528" s="46">
        <f>F528+K528+M528+N528</f>
        <v>0</v>
      </c>
      <c r="F528" s="47">
        <v>0</v>
      </c>
      <c r="G528" s="47"/>
      <c r="H528" s="47"/>
      <c r="I528" s="47"/>
      <c r="J528" s="47"/>
      <c r="K528" s="47">
        <v>0</v>
      </c>
      <c r="L528" s="47">
        <v>0</v>
      </c>
      <c r="M528" s="47">
        <v>0</v>
      </c>
      <c r="N528" s="47">
        <v>0</v>
      </c>
      <c r="O528" s="181"/>
      <c r="P528" s="139"/>
      <c r="Q528" s="139"/>
      <c r="R528" s="139"/>
      <c r="S528" s="139"/>
      <c r="T528" s="139"/>
      <c r="U528" s="139"/>
      <c r="V528" s="139"/>
      <c r="W528" s="139"/>
      <c r="X528" s="139"/>
      <c r="Y528" s="139"/>
      <c r="Z528" s="139"/>
      <c r="AA528" s="139"/>
      <c r="AB528" s="139"/>
      <c r="AC528" s="139"/>
      <c r="AD528" s="139"/>
      <c r="AE528" s="139"/>
      <c r="AF528" s="139"/>
      <c r="AG528" s="139"/>
      <c r="AH528" s="139"/>
    </row>
    <row r="529" spans="1:34" s="140" customFormat="1" ht="18.75" hidden="1" x14ac:dyDescent="0.25">
      <c r="A529" s="324"/>
      <c r="B529" s="77"/>
      <c r="C529" s="78"/>
      <c r="D529" s="45" t="s">
        <v>22</v>
      </c>
      <c r="E529" s="46">
        <f>F529+K529+M529+N529</f>
        <v>0</v>
      </c>
      <c r="F529" s="47">
        <v>0</v>
      </c>
      <c r="G529" s="47"/>
      <c r="H529" s="47"/>
      <c r="I529" s="47"/>
      <c r="J529" s="47"/>
      <c r="K529" s="47">
        <v>0</v>
      </c>
      <c r="L529" s="47">
        <v>0</v>
      </c>
      <c r="M529" s="47">
        <v>0</v>
      </c>
      <c r="N529" s="47">
        <v>0</v>
      </c>
      <c r="O529" s="181"/>
      <c r="P529" s="139"/>
      <c r="Q529" s="139"/>
      <c r="R529" s="139"/>
      <c r="S529" s="139"/>
      <c r="T529" s="139"/>
      <c r="U529" s="139"/>
      <c r="V529" s="139"/>
      <c r="W529" s="139"/>
      <c r="X529" s="139"/>
      <c r="Y529" s="139"/>
      <c r="Z529" s="139"/>
      <c r="AA529" s="139"/>
      <c r="AB529" s="139"/>
      <c r="AC529" s="139"/>
      <c r="AD529" s="139"/>
      <c r="AE529" s="139"/>
      <c r="AF529" s="139"/>
      <c r="AG529" s="139"/>
      <c r="AH529" s="139"/>
    </row>
    <row r="530" spans="1:34" s="140" customFormat="1" ht="22.5" hidden="1" x14ac:dyDescent="0.25">
      <c r="A530" s="324"/>
      <c r="B530" s="77"/>
      <c r="C530" s="78"/>
      <c r="D530" s="45" t="s">
        <v>23</v>
      </c>
      <c r="E530" s="46">
        <f>F530+K530+M530+N530</f>
        <v>0</v>
      </c>
      <c r="F530" s="47">
        <v>0</v>
      </c>
      <c r="G530" s="47"/>
      <c r="H530" s="47"/>
      <c r="I530" s="47"/>
      <c r="J530" s="47"/>
      <c r="K530" s="47">
        <v>0</v>
      </c>
      <c r="L530" s="47">
        <v>0</v>
      </c>
      <c r="M530" s="47">
        <v>0</v>
      </c>
      <c r="N530" s="47">
        <v>0</v>
      </c>
      <c r="O530" s="181"/>
      <c r="P530" s="139"/>
      <c r="Q530" s="139"/>
      <c r="R530" s="139"/>
      <c r="S530" s="139"/>
      <c r="T530" s="139"/>
      <c r="U530" s="139"/>
      <c r="V530" s="139"/>
      <c r="W530" s="139"/>
      <c r="X530" s="139"/>
      <c r="Y530" s="139"/>
      <c r="Z530" s="139"/>
      <c r="AA530" s="139"/>
      <c r="AB530" s="139"/>
      <c r="AC530" s="139"/>
      <c r="AD530" s="139"/>
      <c r="AE530" s="139"/>
      <c r="AF530" s="139"/>
      <c r="AG530" s="139"/>
      <c r="AH530" s="139"/>
    </row>
    <row r="531" spans="1:34" s="140" customFormat="1" ht="18.75" hidden="1" x14ac:dyDescent="0.25">
      <c r="A531" s="324"/>
      <c r="B531" s="77"/>
      <c r="C531" s="78"/>
      <c r="D531" s="45" t="s">
        <v>24</v>
      </c>
      <c r="E531" s="46">
        <f>F531+K531+M531+N531</f>
        <v>0</v>
      </c>
      <c r="F531" s="47">
        <v>0</v>
      </c>
      <c r="G531" s="47"/>
      <c r="H531" s="47"/>
      <c r="I531" s="47"/>
      <c r="J531" s="47"/>
      <c r="K531" s="47">
        <v>0</v>
      </c>
      <c r="L531" s="47">
        <v>0</v>
      </c>
      <c r="M531" s="47">
        <v>0</v>
      </c>
      <c r="N531" s="47">
        <v>0</v>
      </c>
      <c r="O531" s="181"/>
      <c r="P531" s="139"/>
      <c r="Q531" s="139"/>
      <c r="R531" s="139"/>
      <c r="S531" s="139"/>
      <c r="T531" s="139"/>
      <c r="U531" s="139"/>
      <c r="V531" s="139"/>
      <c r="W531" s="139"/>
      <c r="X531" s="139"/>
      <c r="Y531" s="139"/>
      <c r="Z531" s="139"/>
      <c r="AA531" s="139"/>
      <c r="AB531" s="139"/>
      <c r="AC531" s="139"/>
      <c r="AD531" s="139"/>
      <c r="AE531" s="139"/>
      <c r="AF531" s="139"/>
      <c r="AG531" s="139"/>
      <c r="AH531" s="139"/>
    </row>
    <row r="532" spans="1:34" s="140" customFormat="1" ht="18.75" x14ac:dyDescent="0.25">
      <c r="A532" s="287" t="s">
        <v>69</v>
      </c>
      <c r="B532" s="164" t="s">
        <v>212</v>
      </c>
      <c r="C532" s="124" t="s">
        <v>57</v>
      </c>
      <c r="D532" s="132" t="s">
        <v>19</v>
      </c>
      <c r="E532" s="23">
        <f t="shared" ref="E532:E536" si="138">SUM(F532:N532)</f>
        <v>6015.24</v>
      </c>
      <c r="F532" s="24">
        <f>SUM(F533:J536)</f>
        <v>6015.24</v>
      </c>
      <c r="G532" s="24"/>
      <c r="H532" s="24"/>
      <c r="I532" s="24"/>
      <c r="J532" s="24"/>
      <c r="K532" s="25">
        <f>SUM(K533:K536)</f>
        <v>0</v>
      </c>
      <c r="L532" s="25">
        <f t="shared" ref="L532:N532" si="139">SUM(L533:L536)</f>
        <v>0</v>
      </c>
      <c r="M532" s="25">
        <f t="shared" si="139"/>
        <v>0</v>
      </c>
      <c r="N532" s="25">
        <f t="shared" si="139"/>
        <v>0</v>
      </c>
      <c r="O532" s="166" t="s">
        <v>159</v>
      </c>
      <c r="P532" s="139"/>
      <c r="Q532" s="139"/>
      <c r="R532" s="139"/>
      <c r="S532" s="139"/>
      <c r="T532" s="139"/>
      <c r="U532" s="139"/>
      <c r="V532" s="139"/>
      <c r="W532" s="139"/>
      <c r="X532" s="139"/>
      <c r="Y532" s="139"/>
      <c r="Z532" s="139"/>
      <c r="AA532" s="139"/>
      <c r="AB532" s="139"/>
      <c r="AC532" s="139"/>
      <c r="AD532" s="139"/>
      <c r="AE532" s="139"/>
      <c r="AF532" s="139"/>
      <c r="AG532" s="139"/>
      <c r="AH532" s="139"/>
    </row>
    <row r="533" spans="1:34" s="140" customFormat="1" ht="22.5" x14ac:dyDescent="0.25">
      <c r="A533" s="287"/>
      <c r="B533" s="164"/>
      <c r="C533" s="124"/>
      <c r="D533" s="135" t="s">
        <v>21</v>
      </c>
      <c r="E533" s="23">
        <f t="shared" si="138"/>
        <v>6015.24</v>
      </c>
      <c r="F533" s="162">
        <f>5937.12*0+6015.24</f>
        <v>6015.24</v>
      </c>
      <c r="G533" s="162"/>
      <c r="H533" s="162"/>
      <c r="I533" s="162"/>
      <c r="J533" s="162"/>
      <c r="K533" s="28">
        <v>0</v>
      </c>
      <c r="L533" s="28">
        <v>0</v>
      </c>
      <c r="M533" s="28">
        <v>0</v>
      </c>
      <c r="N533" s="28">
        <v>0</v>
      </c>
      <c r="O533" s="166"/>
      <c r="P533" s="139"/>
      <c r="Q533" s="139"/>
      <c r="R533" s="139"/>
      <c r="S533" s="139"/>
      <c r="T533" s="139"/>
      <c r="U533" s="139"/>
      <c r="V533" s="139"/>
      <c r="W533" s="139"/>
      <c r="X533" s="139"/>
      <c r="Y533" s="139"/>
      <c r="Z533" s="139"/>
      <c r="AA533" s="139"/>
      <c r="AB533" s="139"/>
      <c r="AC533" s="139"/>
      <c r="AD533" s="139"/>
      <c r="AE533" s="139"/>
      <c r="AF533" s="139"/>
      <c r="AG533" s="139"/>
      <c r="AH533" s="139"/>
    </row>
    <row r="534" spans="1:34" s="140" customFormat="1" ht="18.75" x14ac:dyDescent="0.25">
      <c r="A534" s="287"/>
      <c r="B534" s="164"/>
      <c r="C534" s="124"/>
      <c r="D534" s="135" t="s">
        <v>22</v>
      </c>
      <c r="E534" s="23">
        <f t="shared" si="138"/>
        <v>0</v>
      </c>
      <c r="F534" s="162">
        <v>0</v>
      </c>
      <c r="G534" s="162"/>
      <c r="H534" s="162"/>
      <c r="I534" s="162"/>
      <c r="J534" s="162"/>
      <c r="K534" s="28">
        <v>0</v>
      </c>
      <c r="L534" s="28">
        <v>0</v>
      </c>
      <c r="M534" s="28">
        <v>0</v>
      </c>
      <c r="N534" s="28">
        <v>0</v>
      </c>
      <c r="O534" s="166"/>
      <c r="P534" s="139"/>
      <c r="Q534" s="139"/>
      <c r="R534" s="139"/>
      <c r="S534" s="139"/>
      <c r="T534" s="139"/>
      <c r="U534" s="139"/>
      <c r="V534" s="139"/>
      <c r="W534" s="139"/>
      <c r="X534" s="139"/>
      <c r="Y534" s="139"/>
      <c r="Z534" s="139"/>
      <c r="AA534" s="139"/>
      <c r="AB534" s="139"/>
      <c r="AC534" s="139"/>
      <c r="AD534" s="139"/>
      <c r="AE534" s="139"/>
      <c r="AF534" s="139"/>
      <c r="AG534" s="139"/>
      <c r="AH534" s="139"/>
    </row>
    <row r="535" spans="1:34" s="140" customFormat="1" ht="22.5" x14ac:dyDescent="0.25">
      <c r="A535" s="287"/>
      <c r="B535" s="164"/>
      <c r="C535" s="124"/>
      <c r="D535" s="135" t="s">
        <v>23</v>
      </c>
      <c r="E535" s="23">
        <f t="shared" si="138"/>
        <v>0</v>
      </c>
      <c r="F535" s="162">
        <v>0</v>
      </c>
      <c r="G535" s="162"/>
      <c r="H535" s="162"/>
      <c r="I535" s="162"/>
      <c r="J535" s="162"/>
      <c r="K535" s="28">
        <v>0</v>
      </c>
      <c r="L535" s="28">
        <v>0</v>
      </c>
      <c r="M535" s="28">
        <v>0</v>
      </c>
      <c r="N535" s="28">
        <v>0</v>
      </c>
      <c r="O535" s="166"/>
      <c r="P535" s="139"/>
      <c r="Q535" s="139"/>
      <c r="R535" s="139"/>
      <c r="S535" s="139"/>
      <c r="T535" s="139"/>
      <c r="U535" s="139"/>
      <c r="V535" s="139"/>
      <c r="W535" s="139"/>
      <c r="X535" s="139"/>
      <c r="Y535" s="139"/>
      <c r="Z535" s="139"/>
      <c r="AA535" s="139"/>
      <c r="AB535" s="139"/>
      <c r="AC535" s="139"/>
      <c r="AD535" s="139"/>
      <c r="AE535" s="139"/>
      <c r="AF535" s="139"/>
      <c r="AG535" s="139"/>
      <c r="AH535" s="139"/>
    </row>
    <row r="536" spans="1:34" s="140" customFormat="1" ht="18.75" x14ac:dyDescent="0.25">
      <c r="A536" s="287"/>
      <c r="B536" s="164"/>
      <c r="C536" s="124"/>
      <c r="D536" s="135" t="s">
        <v>24</v>
      </c>
      <c r="E536" s="23">
        <f t="shared" si="138"/>
        <v>0</v>
      </c>
      <c r="F536" s="162">
        <v>0</v>
      </c>
      <c r="G536" s="162"/>
      <c r="H536" s="162"/>
      <c r="I536" s="162"/>
      <c r="J536" s="162"/>
      <c r="K536" s="28">
        <v>0</v>
      </c>
      <c r="L536" s="28">
        <v>0</v>
      </c>
      <c r="M536" s="28">
        <v>0</v>
      </c>
      <c r="N536" s="28">
        <v>0</v>
      </c>
      <c r="O536" s="166"/>
      <c r="P536" s="139"/>
      <c r="Q536" s="139"/>
      <c r="R536" s="139"/>
      <c r="S536" s="139"/>
      <c r="T536" s="139"/>
      <c r="U536" s="139"/>
      <c r="V536" s="139"/>
      <c r="W536" s="139"/>
      <c r="X536" s="139"/>
      <c r="Y536" s="139"/>
      <c r="Z536" s="139"/>
      <c r="AA536" s="139"/>
      <c r="AB536" s="139"/>
      <c r="AC536" s="139"/>
      <c r="AD536" s="139"/>
      <c r="AE536" s="139"/>
      <c r="AF536" s="139"/>
      <c r="AG536" s="139"/>
      <c r="AH536" s="139"/>
    </row>
    <row r="537" spans="1:34" s="140" customFormat="1" ht="38.450000000000003" customHeight="1" x14ac:dyDescent="0.25">
      <c r="A537" s="287"/>
      <c r="B537" s="178" t="s">
        <v>213</v>
      </c>
      <c r="C537" s="166" t="s">
        <v>28</v>
      </c>
      <c r="D537" s="325" t="s">
        <v>28</v>
      </c>
      <c r="E537" s="168" t="s">
        <v>29</v>
      </c>
      <c r="F537" s="168" t="s">
        <v>10</v>
      </c>
      <c r="G537" s="36" t="s">
        <v>54</v>
      </c>
      <c r="H537" s="36"/>
      <c r="I537" s="36"/>
      <c r="J537" s="36"/>
      <c r="K537" s="168" t="s">
        <v>11</v>
      </c>
      <c r="L537" s="168" t="s">
        <v>12</v>
      </c>
      <c r="M537" s="168" t="s">
        <v>13</v>
      </c>
      <c r="N537" s="168" t="s">
        <v>14</v>
      </c>
      <c r="O537" s="166"/>
      <c r="P537" s="139"/>
      <c r="Q537" s="139"/>
      <c r="R537" s="139"/>
      <c r="S537" s="139"/>
      <c r="T537" s="139"/>
      <c r="U537" s="139"/>
      <c r="V537" s="139"/>
      <c r="W537" s="139"/>
      <c r="X537" s="139"/>
      <c r="Y537" s="139"/>
      <c r="Z537" s="139"/>
      <c r="AA537" s="139"/>
      <c r="AB537" s="139"/>
      <c r="AC537" s="139"/>
      <c r="AD537" s="139"/>
      <c r="AE537" s="139"/>
      <c r="AF537" s="139"/>
      <c r="AG537" s="139"/>
      <c r="AH537" s="139"/>
    </row>
    <row r="538" spans="1:34" s="140" customFormat="1" ht="52.5" customHeight="1" x14ac:dyDescent="0.25">
      <c r="A538" s="287"/>
      <c r="B538" s="178"/>
      <c r="C538" s="166"/>
      <c r="D538" s="325"/>
      <c r="E538" s="168"/>
      <c r="F538" s="168"/>
      <c r="G538" s="39" t="s">
        <v>32</v>
      </c>
      <c r="H538" s="39" t="s">
        <v>33</v>
      </c>
      <c r="I538" s="39" t="s">
        <v>34</v>
      </c>
      <c r="J538" s="39" t="s">
        <v>35</v>
      </c>
      <c r="K538" s="168"/>
      <c r="L538" s="168"/>
      <c r="M538" s="168"/>
      <c r="N538" s="168"/>
      <c r="O538" s="166"/>
      <c r="P538" s="139"/>
      <c r="Q538" s="139"/>
      <c r="R538" s="139"/>
      <c r="S538" s="139"/>
      <c r="T538" s="139"/>
      <c r="U538" s="139"/>
      <c r="V538" s="139"/>
      <c r="W538" s="139"/>
      <c r="X538" s="139"/>
      <c r="Y538" s="139"/>
      <c r="Z538" s="139"/>
      <c r="AA538" s="139"/>
      <c r="AB538" s="139"/>
      <c r="AC538" s="139"/>
      <c r="AD538" s="139"/>
      <c r="AE538" s="139"/>
      <c r="AF538" s="139"/>
      <c r="AG538" s="139"/>
      <c r="AH538" s="139"/>
    </row>
    <row r="539" spans="1:34" s="140" customFormat="1" ht="48.75" customHeight="1" x14ac:dyDescent="0.25">
      <c r="A539" s="287"/>
      <c r="B539" s="178"/>
      <c r="C539" s="166"/>
      <c r="D539" s="325"/>
      <c r="E539" s="326">
        <v>100</v>
      </c>
      <c r="F539" s="42">
        <v>100</v>
      </c>
      <c r="G539" s="42">
        <v>100</v>
      </c>
      <c r="H539" s="42">
        <v>100</v>
      </c>
      <c r="I539" s="42">
        <v>100</v>
      </c>
      <c r="J539" s="42">
        <v>100</v>
      </c>
      <c r="K539" s="327">
        <v>0</v>
      </c>
      <c r="L539" s="327">
        <v>0</v>
      </c>
      <c r="M539" s="42">
        <v>0</v>
      </c>
      <c r="N539" s="42">
        <v>0</v>
      </c>
      <c r="O539" s="166"/>
      <c r="P539" s="139"/>
      <c r="Q539" s="139"/>
      <c r="R539" s="139"/>
      <c r="S539" s="139"/>
      <c r="T539" s="139"/>
      <c r="U539" s="139"/>
      <c r="V539" s="139"/>
      <c r="W539" s="139"/>
      <c r="X539" s="139"/>
      <c r="Y539" s="139"/>
      <c r="Z539" s="139"/>
      <c r="AA539" s="139"/>
      <c r="AB539" s="139"/>
      <c r="AC539" s="139"/>
      <c r="AD539" s="139"/>
      <c r="AE539" s="139"/>
      <c r="AF539" s="139"/>
      <c r="AG539" s="139"/>
      <c r="AH539" s="139"/>
    </row>
    <row r="540" spans="1:34" s="140" customFormat="1" ht="29.25" hidden="1" customHeight="1" x14ac:dyDescent="0.25">
      <c r="A540" s="273" t="s">
        <v>214</v>
      </c>
      <c r="B540" s="43" t="s">
        <v>215</v>
      </c>
      <c r="C540" s="78" t="s">
        <v>38</v>
      </c>
      <c r="D540" s="79" t="s">
        <v>19</v>
      </c>
      <c r="E540" s="46">
        <f>SUM(E541:E544)</f>
        <v>0</v>
      </c>
      <c r="F540" s="47">
        <f>F541+F542+F543+F544</f>
        <v>0</v>
      </c>
      <c r="G540" s="47"/>
      <c r="H540" s="47"/>
      <c r="I540" s="47"/>
      <c r="J540" s="47"/>
      <c r="K540" s="47">
        <f>K541+K542+K543+K544</f>
        <v>0</v>
      </c>
      <c r="L540" s="47">
        <f>L541+L542+L543+L544</f>
        <v>0</v>
      </c>
      <c r="M540" s="47">
        <f t="shared" ref="M540:N540" si="140">M541+M542+M543+M544</f>
        <v>0</v>
      </c>
      <c r="N540" s="47">
        <f t="shared" si="140"/>
        <v>0</v>
      </c>
      <c r="O540" s="181" t="s">
        <v>216</v>
      </c>
      <c r="P540" s="139"/>
      <c r="Q540" s="139"/>
      <c r="R540" s="139"/>
      <c r="S540" s="139"/>
      <c r="T540" s="139"/>
      <c r="U540" s="139"/>
      <c r="V540" s="139"/>
      <c r="W540" s="139"/>
      <c r="X540" s="139"/>
      <c r="Y540" s="139"/>
      <c r="Z540" s="139"/>
      <c r="AA540" s="139"/>
      <c r="AB540" s="139"/>
      <c r="AC540" s="139"/>
      <c r="AD540" s="139"/>
      <c r="AE540" s="139"/>
      <c r="AF540" s="139"/>
      <c r="AG540" s="139"/>
      <c r="AH540" s="139"/>
    </row>
    <row r="541" spans="1:34" s="140" customFormat="1" ht="27" hidden="1" customHeight="1" x14ac:dyDescent="0.25">
      <c r="A541" s="273"/>
      <c r="B541" s="43"/>
      <c r="C541" s="78"/>
      <c r="D541" s="45" t="s">
        <v>21</v>
      </c>
      <c r="E541" s="46">
        <f>F541+K541+M541+N541</f>
        <v>0</v>
      </c>
      <c r="F541" s="47">
        <v>0</v>
      </c>
      <c r="G541" s="47"/>
      <c r="H541" s="47"/>
      <c r="I541" s="47"/>
      <c r="J541" s="47"/>
      <c r="K541" s="47">
        <v>0</v>
      </c>
      <c r="L541" s="47">
        <v>0</v>
      </c>
      <c r="M541" s="47">
        <v>0</v>
      </c>
      <c r="N541" s="47">
        <v>0</v>
      </c>
      <c r="O541" s="181"/>
      <c r="P541" s="139"/>
      <c r="Q541" s="139"/>
      <c r="R541" s="139"/>
      <c r="S541" s="139"/>
      <c r="T541" s="139"/>
      <c r="U541" s="139"/>
      <c r="V541" s="139"/>
      <c r="W541" s="139"/>
      <c r="X541" s="139"/>
      <c r="Y541" s="139"/>
      <c r="Z541" s="139"/>
      <c r="AA541" s="139"/>
      <c r="AB541" s="139"/>
      <c r="AC541" s="139"/>
      <c r="AD541" s="139"/>
      <c r="AE541" s="139"/>
      <c r="AF541" s="139"/>
      <c r="AG541" s="139"/>
      <c r="AH541" s="139"/>
    </row>
    <row r="542" spans="1:34" s="140" customFormat="1" ht="24.75" hidden="1" customHeight="1" x14ac:dyDescent="0.25">
      <c r="A542" s="273"/>
      <c r="B542" s="43"/>
      <c r="C542" s="78"/>
      <c r="D542" s="45" t="s">
        <v>22</v>
      </c>
      <c r="E542" s="46">
        <f>F542+K542+M542+N542</f>
        <v>0</v>
      </c>
      <c r="F542" s="47">
        <v>0</v>
      </c>
      <c r="G542" s="47"/>
      <c r="H542" s="47"/>
      <c r="I542" s="47"/>
      <c r="J542" s="47"/>
      <c r="K542" s="47">
        <v>0</v>
      </c>
      <c r="L542" s="47">
        <v>0</v>
      </c>
      <c r="M542" s="47">
        <v>0</v>
      </c>
      <c r="N542" s="47">
        <v>0</v>
      </c>
      <c r="O542" s="181"/>
      <c r="P542" s="139"/>
      <c r="Q542" s="139"/>
      <c r="R542" s="139"/>
      <c r="S542" s="139"/>
      <c r="T542" s="139"/>
      <c r="U542" s="139"/>
      <c r="V542" s="139"/>
      <c r="W542" s="139"/>
      <c r="X542" s="139"/>
      <c r="Y542" s="139"/>
      <c r="Z542" s="139"/>
      <c r="AA542" s="139"/>
      <c r="AB542" s="139"/>
      <c r="AC542" s="139"/>
      <c r="AD542" s="139"/>
      <c r="AE542" s="139"/>
      <c r="AF542" s="139"/>
      <c r="AG542" s="139"/>
      <c r="AH542" s="139"/>
    </row>
    <row r="543" spans="1:34" s="140" customFormat="1" ht="30" hidden="1" customHeight="1" x14ac:dyDescent="0.25">
      <c r="A543" s="273"/>
      <c r="B543" s="43"/>
      <c r="C543" s="78"/>
      <c r="D543" s="45" t="s">
        <v>23</v>
      </c>
      <c r="E543" s="46">
        <f>F543+K543+M543+N543</f>
        <v>0</v>
      </c>
      <c r="F543" s="47">
        <v>0</v>
      </c>
      <c r="G543" s="47"/>
      <c r="H543" s="47"/>
      <c r="I543" s="47"/>
      <c r="J543" s="47"/>
      <c r="K543" s="47">
        <v>0</v>
      </c>
      <c r="L543" s="47">
        <v>0</v>
      </c>
      <c r="M543" s="47">
        <v>0</v>
      </c>
      <c r="N543" s="47">
        <v>0</v>
      </c>
      <c r="O543" s="181"/>
      <c r="P543" s="139"/>
      <c r="Q543" s="139"/>
      <c r="R543" s="139"/>
      <c r="S543" s="139"/>
      <c r="T543" s="139"/>
      <c r="U543" s="139"/>
      <c r="V543" s="139"/>
      <c r="W543" s="139"/>
      <c r="X543" s="139"/>
      <c r="Y543" s="139"/>
      <c r="Z543" s="139"/>
      <c r="AA543" s="139"/>
      <c r="AB543" s="139"/>
      <c r="AC543" s="139"/>
      <c r="AD543" s="139"/>
      <c r="AE543" s="139"/>
      <c r="AF543" s="139"/>
      <c r="AG543" s="139"/>
      <c r="AH543" s="139"/>
    </row>
    <row r="544" spans="1:34" s="140" customFormat="1" ht="29.25" hidden="1" customHeight="1" x14ac:dyDescent="0.25">
      <c r="A544" s="273"/>
      <c r="B544" s="43"/>
      <c r="C544" s="78"/>
      <c r="D544" s="45" t="s">
        <v>24</v>
      </c>
      <c r="E544" s="46">
        <f>F544+K544+M544+N544</f>
        <v>0</v>
      </c>
      <c r="F544" s="47">
        <v>0</v>
      </c>
      <c r="G544" s="47"/>
      <c r="H544" s="47"/>
      <c r="I544" s="47"/>
      <c r="J544" s="47"/>
      <c r="K544" s="47">
        <v>0</v>
      </c>
      <c r="L544" s="47">
        <v>0</v>
      </c>
      <c r="M544" s="47">
        <v>0</v>
      </c>
      <c r="N544" s="47">
        <v>0</v>
      </c>
      <c r="O544" s="181"/>
      <c r="P544" s="139"/>
      <c r="Q544" s="139"/>
      <c r="R544" s="139"/>
      <c r="S544" s="139"/>
      <c r="T544" s="139"/>
      <c r="U544" s="139"/>
      <c r="V544" s="139"/>
      <c r="W544" s="139"/>
      <c r="X544" s="139"/>
      <c r="Y544" s="139"/>
      <c r="Z544" s="139"/>
      <c r="AA544" s="139"/>
      <c r="AB544" s="139"/>
      <c r="AC544" s="139"/>
      <c r="AD544" s="139"/>
      <c r="AE544" s="139"/>
      <c r="AF544" s="139"/>
      <c r="AG544" s="139"/>
      <c r="AH544" s="139"/>
    </row>
    <row r="545" spans="1:34" s="140" customFormat="1" ht="42" hidden="1" customHeight="1" x14ac:dyDescent="0.25">
      <c r="A545" s="273"/>
      <c r="B545" s="49" t="s">
        <v>217</v>
      </c>
      <c r="C545" s="181"/>
      <c r="D545" s="240"/>
      <c r="E545" s="196" t="s">
        <v>29</v>
      </c>
      <c r="F545" s="185" t="s">
        <v>41</v>
      </c>
      <c r="G545" s="185"/>
      <c r="H545" s="185"/>
      <c r="I545" s="185"/>
      <c r="J545" s="185"/>
      <c r="K545" s="185" t="s">
        <v>11</v>
      </c>
      <c r="L545" s="185" t="s">
        <v>12</v>
      </c>
      <c r="M545" s="185" t="s">
        <v>13</v>
      </c>
      <c r="N545" s="185" t="s">
        <v>14</v>
      </c>
      <c r="O545" s="181"/>
      <c r="P545" s="139"/>
      <c r="Q545" s="139"/>
      <c r="R545" s="139"/>
      <c r="S545" s="139"/>
      <c r="T545" s="139"/>
      <c r="U545" s="139"/>
      <c r="V545" s="139"/>
      <c r="W545" s="139"/>
      <c r="X545" s="139"/>
      <c r="Y545" s="139"/>
      <c r="Z545" s="139"/>
      <c r="AA545" s="139"/>
      <c r="AB545" s="139"/>
      <c r="AC545" s="139"/>
      <c r="AD545" s="139"/>
      <c r="AE545" s="139"/>
      <c r="AF545" s="139"/>
      <c r="AG545" s="139"/>
      <c r="AH545" s="139"/>
    </row>
    <row r="546" spans="1:34" s="140" customFormat="1" ht="76.5" hidden="1" customHeight="1" x14ac:dyDescent="0.25">
      <c r="A546" s="273"/>
      <c r="B546" s="49"/>
      <c r="C546" s="181"/>
      <c r="D546" s="240"/>
      <c r="E546" s="328">
        <v>0</v>
      </c>
      <c r="F546" s="198">
        <v>0</v>
      </c>
      <c r="G546" s="198"/>
      <c r="H546" s="198"/>
      <c r="I546" s="198"/>
      <c r="J546" s="198"/>
      <c r="K546" s="329">
        <v>0</v>
      </c>
      <c r="L546" s="329">
        <v>1</v>
      </c>
      <c r="M546" s="198">
        <v>0</v>
      </c>
      <c r="N546" s="198">
        <v>0</v>
      </c>
      <c r="O546" s="181"/>
      <c r="P546" s="139"/>
      <c r="Q546" s="139"/>
      <c r="R546" s="139"/>
      <c r="S546" s="139"/>
      <c r="T546" s="139"/>
      <c r="U546" s="139"/>
      <c r="V546" s="139"/>
      <c r="W546" s="139"/>
      <c r="X546" s="139"/>
      <c r="Y546" s="139"/>
      <c r="Z546" s="139"/>
      <c r="AA546" s="139"/>
      <c r="AB546" s="139"/>
      <c r="AC546" s="139"/>
      <c r="AD546" s="139"/>
      <c r="AE546" s="139"/>
      <c r="AF546" s="139"/>
      <c r="AG546" s="139"/>
      <c r="AH546" s="139"/>
    </row>
    <row r="547" spans="1:34" s="140" customFormat="1" ht="36.75" hidden="1" customHeight="1" x14ac:dyDescent="0.25">
      <c r="A547" s="273" t="s">
        <v>218</v>
      </c>
      <c r="B547" s="192" t="s">
        <v>219</v>
      </c>
      <c r="C547" s="78" t="s">
        <v>57</v>
      </c>
      <c r="D547" s="79" t="s">
        <v>19</v>
      </c>
      <c r="E547" s="46">
        <f>E548+E549+E550+E551</f>
        <v>0</v>
      </c>
      <c r="F547" s="47">
        <f>F548+F549+F550+F551</f>
        <v>0</v>
      </c>
      <c r="G547" s="47"/>
      <c r="H547" s="47"/>
      <c r="I547" s="47"/>
      <c r="J547" s="47"/>
      <c r="K547" s="47">
        <f>K548+K549+K550+K551</f>
        <v>0</v>
      </c>
      <c r="L547" s="47">
        <f>L548+L549+L550+L551</f>
        <v>0</v>
      </c>
      <c r="M547" s="47">
        <f t="shared" ref="M547:N547" si="141">M548+M549+M550+M551</f>
        <v>0</v>
      </c>
      <c r="N547" s="47">
        <f t="shared" si="141"/>
        <v>0</v>
      </c>
      <c r="O547" s="78" t="s">
        <v>220</v>
      </c>
      <c r="P547" s="139"/>
      <c r="Q547" s="139"/>
      <c r="R547" s="139"/>
      <c r="S547" s="139"/>
      <c r="T547" s="139"/>
      <c r="U547" s="139"/>
      <c r="V547" s="139"/>
      <c r="W547" s="139"/>
      <c r="X547" s="139"/>
      <c r="Y547" s="139"/>
      <c r="Z547" s="139"/>
      <c r="AA547" s="139"/>
      <c r="AB547" s="139"/>
      <c r="AC547" s="139"/>
      <c r="AD547" s="139"/>
      <c r="AE547" s="139"/>
      <c r="AF547" s="139"/>
      <c r="AG547" s="139"/>
      <c r="AH547" s="139"/>
    </row>
    <row r="548" spans="1:34" s="140" customFormat="1" ht="30" hidden="1" customHeight="1" x14ac:dyDescent="0.25">
      <c r="A548" s="273"/>
      <c r="B548" s="192"/>
      <c r="C548" s="78"/>
      <c r="D548" s="45" t="s">
        <v>21</v>
      </c>
      <c r="E548" s="46">
        <f>F548+K548+M548+N548</f>
        <v>0</v>
      </c>
      <c r="F548" s="47">
        <v>0</v>
      </c>
      <c r="G548" s="47"/>
      <c r="H548" s="47"/>
      <c r="I548" s="47"/>
      <c r="J548" s="47"/>
      <c r="K548" s="47">
        <v>0</v>
      </c>
      <c r="L548" s="47">
        <v>0</v>
      </c>
      <c r="M548" s="47">
        <v>0</v>
      </c>
      <c r="N548" s="47">
        <v>0</v>
      </c>
      <c r="O548" s="78"/>
      <c r="P548" s="139"/>
      <c r="Q548" s="139"/>
      <c r="R548" s="139"/>
      <c r="S548" s="139"/>
      <c r="T548" s="139"/>
      <c r="U548" s="139"/>
      <c r="V548" s="139"/>
      <c r="W548" s="139"/>
      <c r="X548" s="139"/>
      <c r="Y548" s="139"/>
      <c r="Z548" s="139"/>
      <c r="AA548" s="139"/>
      <c r="AB548" s="139"/>
      <c r="AC548" s="139"/>
      <c r="AD548" s="139"/>
      <c r="AE548" s="139"/>
      <c r="AF548" s="139"/>
      <c r="AG548" s="139"/>
      <c r="AH548" s="139"/>
    </row>
    <row r="549" spans="1:34" s="140" customFormat="1" ht="30" hidden="1" customHeight="1" x14ac:dyDescent="0.25">
      <c r="A549" s="273"/>
      <c r="B549" s="192"/>
      <c r="C549" s="78"/>
      <c r="D549" s="45" t="s">
        <v>22</v>
      </c>
      <c r="E549" s="46">
        <f>F549+K549+M549+N549</f>
        <v>0</v>
      </c>
      <c r="F549" s="47">
        <v>0</v>
      </c>
      <c r="G549" s="47"/>
      <c r="H549" s="47"/>
      <c r="I549" s="47"/>
      <c r="J549" s="47"/>
      <c r="K549" s="47">
        <v>0</v>
      </c>
      <c r="L549" s="47">
        <v>0</v>
      </c>
      <c r="M549" s="47">
        <v>0</v>
      </c>
      <c r="N549" s="47">
        <v>0</v>
      </c>
      <c r="O549" s="78"/>
      <c r="P549" s="139"/>
      <c r="Q549" s="139"/>
      <c r="R549" s="139"/>
      <c r="S549" s="139"/>
      <c r="T549" s="139"/>
      <c r="U549" s="139"/>
      <c r="V549" s="139"/>
      <c r="W549" s="139"/>
      <c r="X549" s="139"/>
      <c r="Y549" s="139"/>
      <c r="Z549" s="139"/>
      <c r="AA549" s="139"/>
      <c r="AB549" s="139"/>
      <c r="AC549" s="139"/>
      <c r="AD549" s="139"/>
      <c r="AE549" s="139"/>
      <c r="AF549" s="139"/>
      <c r="AG549" s="139"/>
      <c r="AH549" s="139"/>
    </row>
    <row r="550" spans="1:34" s="140" customFormat="1" ht="30" hidden="1" customHeight="1" x14ac:dyDescent="0.25">
      <c r="A550" s="273"/>
      <c r="B550" s="192"/>
      <c r="C550" s="78"/>
      <c r="D550" s="45" t="s">
        <v>23</v>
      </c>
      <c r="E550" s="46">
        <f>F550+K550+M550+N550</f>
        <v>0</v>
      </c>
      <c r="F550" s="47">
        <v>0</v>
      </c>
      <c r="G550" s="47"/>
      <c r="H550" s="47"/>
      <c r="I550" s="47"/>
      <c r="J550" s="47"/>
      <c r="K550" s="47">
        <v>0</v>
      </c>
      <c r="L550" s="47">
        <v>0</v>
      </c>
      <c r="M550" s="47">
        <v>0</v>
      </c>
      <c r="N550" s="47">
        <v>0</v>
      </c>
      <c r="O550" s="78"/>
      <c r="P550" s="139"/>
      <c r="Q550" s="139"/>
      <c r="R550" s="139"/>
      <c r="S550" s="139"/>
      <c r="T550" s="139"/>
      <c r="U550" s="139"/>
      <c r="V550" s="139"/>
      <c r="W550" s="139"/>
      <c r="X550" s="139"/>
      <c r="Y550" s="139"/>
      <c r="Z550" s="139"/>
      <c r="AA550" s="139"/>
      <c r="AB550" s="139"/>
      <c r="AC550" s="139"/>
      <c r="AD550" s="139"/>
      <c r="AE550" s="139"/>
      <c r="AF550" s="139"/>
      <c r="AG550" s="139"/>
      <c r="AH550" s="139"/>
    </row>
    <row r="551" spans="1:34" s="140" customFormat="1" ht="30" hidden="1" customHeight="1" x14ac:dyDescent="0.25">
      <c r="A551" s="273"/>
      <c r="B551" s="192"/>
      <c r="C551" s="78"/>
      <c r="D551" s="45" t="s">
        <v>24</v>
      </c>
      <c r="E551" s="46">
        <f>F551+K551+M551+N551</f>
        <v>0</v>
      </c>
      <c r="F551" s="47">
        <v>0</v>
      </c>
      <c r="G551" s="47"/>
      <c r="H551" s="47"/>
      <c r="I551" s="47"/>
      <c r="J551" s="47"/>
      <c r="K551" s="47">
        <v>0</v>
      </c>
      <c r="L551" s="47">
        <v>0</v>
      </c>
      <c r="M551" s="47">
        <v>0</v>
      </c>
      <c r="N551" s="47">
        <v>0</v>
      </c>
      <c r="O551" s="78"/>
      <c r="P551" s="139"/>
      <c r="Q551" s="139"/>
      <c r="R551" s="139"/>
      <c r="S551" s="139"/>
      <c r="T551" s="139"/>
      <c r="U551" s="139"/>
      <c r="V551" s="139"/>
      <c r="W551" s="139"/>
      <c r="X551" s="139"/>
      <c r="Y551" s="139"/>
      <c r="Z551" s="139"/>
      <c r="AA551" s="139"/>
      <c r="AB551" s="139"/>
      <c r="AC551" s="139"/>
      <c r="AD551" s="139"/>
      <c r="AE551" s="139"/>
      <c r="AF551" s="139"/>
      <c r="AG551" s="139"/>
      <c r="AH551" s="139"/>
    </row>
    <row r="552" spans="1:34" s="140" customFormat="1" ht="30" hidden="1" customHeight="1" x14ac:dyDescent="0.25">
      <c r="A552" s="273"/>
      <c r="B552" s="43" t="s">
        <v>221</v>
      </c>
      <c r="C552" s="181"/>
      <c r="D552" s="240"/>
      <c r="E552" s="183" t="s">
        <v>29</v>
      </c>
      <c r="F552" s="184" t="s">
        <v>41</v>
      </c>
      <c r="G552" s="185"/>
      <c r="H552" s="185"/>
      <c r="I552" s="185"/>
      <c r="J552" s="185"/>
      <c r="K552" s="184" t="s">
        <v>11</v>
      </c>
      <c r="L552" s="184" t="s">
        <v>12</v>
      </c>
      <c r="M552" s="184" t="s">
        <v>13</v>
      </c>
      <c r="N552" s="184" t="s">
        <v>14</v>
      </c>
      <c r="O552" s="78"/>
      <c r="P552" s="139"/>
      <c r="Q552" s="139"/>
      <c r="R552" s="139"/>
      <c r="S552" s="139"/>
      <c r="T552" s="139"/>
      <c r="U552" s="139"/>
      <c r="V552" s="139"/>
      <c r="W552" s="139"/>
      <c r="X552" s="139"/>
      <c r="Y552" s="139"/>
      <c r="Z552" s="139"/>
      <c r="AA552" s="139"/>
      <c r="AB552" s="139"/>
      <c r="AC552" s="139"/>
      <c r="AD552" s="139"/>
      <c r="AE552" s="139"/>
      <c r="AF552" s="139"/>
      <c r="AG552" s="139"/>
      <c r="AH552" s="139"/>
    </row>
    <row r="553" spans="1:34" s="140" customFormat="1" ht="48" hidden="1" customHeight="1" x14ac:dyDescent="0.25">
      <c r="A553" s="273"/>
      <c r="B553" s="43"/>
      <c r="C553" s="181"/>
      <c r="D553" s="240"/>
      <c r="E553" s="183"/>
      <c r="F553" s="184"/>
      <c r="G553" s="185"/>
      <c r="H553" s="185"/>
      <c r="I553" s="185"/>
      <c r="J553" s="185"/>
      <c r="K553" s="184"/>
      <c r="L553" s="184"/>
      <c r="M553" s="184"/>
      <c r="N553" s="184"/>
      <c r="O553" s="78"/>
      <c r="P553" s="139"/>
      <c r="Q553" s="139"/>
      <c r="R553" s="139"/>
      <c r="S553" s="139"/>
      <c r="T553" s="139"/>
      <c r="U553" s="139"/>
      <c r="V553" s="139"/>
      <c r="W553" s="139"/>
      <c r="X553" s="139"/>
      <c r="Y553" s="139"/>
      <c r="Z553" s="139"/>
      <c r="AA553" s="139"/>
      <c r="AB553" s="139"/>
      <c r="AC553" s="139"/>
      <c r="AD553" s="139"/>
      <c r="AE553" s="139"/>
      <c r="AF553" s="139"/>
      <c r="AG553" s="139"/>
      <c r="AH553" s="139"/>
    </row>
    <row r="554" spans="1:34" s="140" customFormat="1" ht="61.5" hidden="1" customHeight="1" x14ac:dyDescent="0.25">
      <c r="A554" s="273"/>
      <c r="B554" s="43"/>
      <c r="C554" s="181"/>
      <c r="D554" s="240"/>
      <c r="E554" s="330" t="e">
        <f>#REF!</f>
        <v>#REF!</v>
      </c>
      <c r="F554" s="198">
        <v>0</v>
      </c>
      <c r="G554" s="198"/>
      <c r="H554" s="198"/>
      <c r="I554" s="198"/>
      <c r="J554" s="198"/>
      <c r="K554" s="331">
        <v>0</v>
      </c>
      <c r="L554" s="331">
        <v>1</v>
      </c>
      <c r="M554" s="198">
        <v>0</v>
      </c>
      <c r="N554" s="198">
        <v>0</v>
      </c>
      <c r="O554" s="78"/>
      <c r="P554" s="139"/>
      <c r="Q554" s="139"/>
      <c r="R554" s="139"/>
      <c r="S554" s="139"/>
      <c r="T554" s="139"/>
      <c r="U554" s="139"/>
      <c r="V554" s="139"/>
      <c r="W554" s="139"/>
      <c r="X554" s="139"/>
      <c r="Y554" s="139"/>
      <c r="Z554" s="139"/>
      <c r="AA554" s="139"/>
      <c r="AB554" s="139"/>
      <c r="AC554" s="139"/>
      <c r="AD554" s="139"/>
      <c r="AE554" s="139"/>
      <c r="AF554" s="139"/>
      <c r="AG554" s="139"/>
      <c r="AH554" s="139"/>
    </row>
    <row r="555" spans="1:34" ht="24" customHeight="1" x14ac:dyDescent="0.25">
      <c r="A555" s="332" t="s">
        <v>72</v>
      </c>
      <c r="B555" s="333" t="s">
        <v>222</v>
      </c>
      <c r="C555" s="12" t="s">
        <v>18</v>
      </c>
      <c r="D555" s="22" t="s">
        <v>19</v>
      </c>
      <c r="E555" s="23">
        <f t="shared" ref="E555:E564" si="142">SUM(F555:N555)</f>
        <v>6470.83</v>
      </c>
      <c r="F555" s="24">
        <f>SUM(F556:J559)</f>
        <v>0</v>
      </c>
      <c r="G555" s="24"/>
      <c r="H555" s="24"/>
      <c r="I555" s="24"/>
      <c r="J555" s="24"/>
      <c r="K555" s="25">
        <f>SUM(K556:K559)</f>
        <v>6470.83</v>
      </c>
      <c r="L555" s="25">
        <f t="shared" ref="L555:N555" si="143">SUM(L556:L559)</f>
        <v>0</v>
      </c>
      <c r="M555" s="25">
        <f t="shared" si="143"/>
        <v>0</v>
      </c>
      <c r="N555" s="25">
        <f t="shared" si="143"/>
        <v>0</v>
      </c>
      <c r="O555" s="151" t="s">
        <v>167</v>
      </c>
    </row>
    <row r="556" spans="1:34" ht="21.95" customHeight="1" x14ac:dyDescent="0.25">
      <c r="A556" s="332"/>
      <c r="B556" s="333"/>
      <c r="C556" s="12"/>
      <c r="D556" s="26" t="s">
        <v>21</v>
      </c>
      <c r="E556" s="23">
        <f t="shared" si="142"/>
        <v>1658.86</v>
      </c>
      <c r="F556" s="27">
        <f>F561</f>
        <v>0</v>
      </c>
      <c r="G556" s="27"/>
      <c r="H556" s="27"/>
      <c r="I556" s="27"/>
      <c r="J556" s="27"/>
      <c r="K556" s="25">
        <f>K561</f>
        <v>1658.86</v>
      </c>
      <c r="L556" s="25">
        <f>L561</f>
        <v>0</v>
      </c>
      <c r="M556" s="25">
        <f>M561</f>
        <v>0</v>
      </c>
      <c r="N556" s="25">
        <f>N561</f>
        <v>0</v>
      </c>
      <c r="O556" s="152"/>
    </row>
    <row r="557" spans="1:34" ht="23.45" customHeight="1" x14ac:dyDescent="0.25">
      <c r="A557" s="332"/>
      <c r="B557" s="333"/>
      <c r="C557" s="12"/>
      <c r="D557" s="26" t="s">
        <v>22</v>
      </c>
      <c r="E557" s="23">
        <f t="shared" si="142"/>
        <v>3220.14</v>
      </c>
      <c r="F557" s="27">
        <f t="shared" ref="F557:F559" si="144">F562</f>
        <v>0</v>
      </c>
      <c r="G557" s="27"/>
      <c r="H557" s="27"/>
      <c r="I557" s="27"/>
      <c r="J557" s="27"/>
      <c r="K557" s="25">
        <f t="shared" ref="K557:N559" si="145">K562</f>
        <v>3220.14</v>
      </c>
      <c r="L557" s="25">
        <f t="shared" si="145"/>
        <v>0</v>
      </c>
      <c r="M557" s="25">
        <f t="shared" si="145"/>
        <v>0</v>
      </c>
      <c r="N557" s="25">
        <f t="shared" si="145"/>
        <v>0</v>
      </c>
      <c r="O557" s="152"/>
    </row>
    <row r="558" spans="1:34" ht="22.5" customHeight="1" x14ac:dyDescent="0.25">
      <c r="A558" s="332"/>
      <c r="B558" s="333"/>
      <c r="C558" s="12"/>
      <c r="D558" s="26" t="s">
        <v>23</v>
      </c>
      <c r="E558" s="23">
        <f t="shared" si="142"/>
        <v>1591.83</v>
      </c>
      <c r="F558" s="27">
        <f t="shared" si="144"/>
        <v>0</v>
      </c>
      <c r="G558" s="27"/>
      <c r="H558" s="27"/>
      <c r="I558" s="27"/>
      <c r="J558" s="27"/>
      <c r="K558" s="25">
        <f t="shared" si="145"/>
        <v>1591.83</v>
      </c>
      <c r="L558" s="25">
        <f t="shared" si="145"/>
        <v>0</v>
      </c>
      <c r="M558" s="25">
        <f t="shared" si="145"/>
        <v>0</v>
      </c>
      <c r="N558" s="25">
        <f t="shared" si="145"/>
        <v>0</v>
      </c>
      <c r="O558" s="152"/>
    </row>
    <row r="559" spans="1:34" ht="18.95" customHeight="1" x14ac:dyDescent="0.25">
      <c r="A559" s="332"/>
      <c r="B559" s="333"/>
      <c r="C559" s="12"/>
      <c r="D559" s="26" t="s">
        <v>24</v>
      </c>
      <c r="E559" s="23">
        <f t="shared" si="142"/>
        <v>0</v>
      </c>
      <c r="F559" s="27">
        <f t="shared" si="144"/>
        <v>0</v>
      </c>
      <c r="G559" s="27"/>
      <c r="H559" s="27"/>
      <c r="I559" s="27"/>
      <c r="J559" s="27"/>
      <c r="K559" s="25">
        <f t="shared" si="145"/>
        <v>0</v>
      </c>
      <c r="L559" s="25">
        <f t="shared" si="145"/>
        <v>0</v>
      </c>
      <c r="M559" s="25">
        <f t="shared" si="145"/>
        <v>0</v>
      </c>
      <c r="N559" s="25">
        <f t="shared" si="145"/>
        <v>0</v>
      </c>
      <c r="O559" s="153"/>
    </row>
    <row r="560" spans="1:34" ht="24.95" customHeight="1" x14ac:dyDescent="0.25">
      <c r="A560" s="332" t="s">
        <v>103</v>
      </c>
      <c r="B560" s="30" t="s">
        <v>223</v>
      </c>
      <c r="C560" s="12" t="s">
        <v>18</v>
      </c>
      <c r="D560" s="22" t="s">
        <v>19</v>
      </c>
      <c r="E560" s="23">
        <f t="shared" si="142"/>
        <v>6470.83</v>
      </c>
      <c r="F560" s="24">
        <f>SUM(F561:J564)</f>
        <v>0</v>
      </c>
      <c r="G560" s="24"/>
      <c r="H560" s="24"/>
      <c r="I560" s="24"/>
      <c r="J560" s="24"/>
      <c r="K560" s="25">
        <f>SUM(K561:K564)</f>
        <v>6470.83</v>
      </c>
      <c r="L560" s="25">
        <f t="shared" ref="L560:N560" si="146">SUM(L561:L564)</f>
        <v>0</v>
      </c>
      <c r="M560" s="25">
        <f t="shared" si="146"/>
        <v>0</v>
      </c>
      <c r="N560" s="25">
        <f t="shared" si="146"/>
        <v>0</v>
      </c>
      <c r="O560" s="151" t="s">
        <v>167</v>
      </c>
    </row>
    <row r="561" spans="1:34" ht="22.5" customHeight="1" x14ac:dyDescent="0.25">
      <c r="A561" s="332"/>
      <c r="B561" s="30"/>
      <c r="C561" s="12"/>
      <c r="D561" s="26" t="s">
        <v>21</v>
      </c>
      <c r="E561" s="23">
        <f t="shared" si="142"/>
        <v>1658.86</v>
      </c>
      <c r="F561" s="27">
        <v>0</v>
      </c>
      <c r="G561" s="27"/>
      <c r="H561" s="27"/>
      <c r="I561" s="27"/>
      <c r="J561" s="27"/>
      <c r="K561" s="75">
        <v>1658.86</v>
      </c>
      <c r="L561" s="25">
        <v>0</v>
      </c>
      <c r="M561" s="25">
        <v>0</v>
      </c>
      <c r="N561" s="25">
        <v>0</v>
      </c>
      <c r="O561" s="152"/>
    </row>
    <row r="562" spans="1:34" ht="20.45" customHeight="1" x14ac:dyDescent="0.25">
      <c r="A562" s="332"/>
      <c r="B562" s="30"/>
      <c r="C562" s="12"/>
      <c r="D562" s="26" t="s">
        <v>22</v>
      </c>
      <c r="E562" s="23">
        <f t="shared" si="142"/>
        <v>3220.14</v>
      </c>
      <c r="F562" s="27">
        <v>0</v>
      </c>
      <c r="G562" s="27"/>
      <c r="H562" s="27"/>
      <c r="I562" s="27"/>
      <c r="J562" s="27"/>
      <c r="K562" s="75">
        <v>3220.14</v>
      </c>
      <c r="L562" s="25">
        <v>0</v>
      </c>
      <c r="M562" s="25">
        <v>0</v>
      </c>
      <c r="N562" s="25">
        <v>0</v>
      </c>
      <c r="O562" s="152"/>
    </row>
    <row r="563" spans="1:34" ht="24.95" customHeight="1" x14ac:dyDescent="0.25">
      <c r="A563" s="332"/>
      <c r="B563" s="30"/>
      <c r="C563" s="12"/>
      <c r="D563" s="26" t="s">
        <v>23</v>
      </c>
      <c r="E563" s="23">
        <f t="shared" si="142"/>
        <v>1591.83</v>
      </c>
      <c r="F563" s="27">
        <v>0</v>
      </c>
      <c r="G563" s="27"/>
      <c r="H563" s="27"/>
      <c r="I563" s="27"/>
      <c r="J563" s="27"/>
      <c r="K563" s="75">
        <v>1591.83</v>
      </c>
      <c r="L563" s="25">
        <v>0</v>
      </c>
      <c r="M563" s="25">
        <v>0</v>
      </c>
      <c r="N563" s="25">
        <v>0</v>
      </c>
      <c r="O563" s="152"/>
    </row>
    <row r="564" spans="1:34" ht="20.45" customHeight="1" x14ac:dyDescent="0.25">
      <c r="A564" s="332"/>
      <c r="B564" s="30"/>
      <c r="C564" s="12"/>
      <c r="D564" s="26" t="s">
        <v>24</v>
      </c>
      <c r="E564" s="23">
        <f t="shared" si="142"/>
        <v>0</v>
      </c>
      <c r="F564" s="27">
        <v>0</v>
      </c>
      <c r="G564" s="27"/>
      <c r="H564" s="27"/>
      <c r="I564" s="27"/>
      <c r="J564" s="27"/>
      <c r="K564" s="25">
        <v>0</v>
      </c>
      <c r="L564" s="25">
        <v>0</v>
      </c>
      <c r="M564" s="25">
        <v>0</v>
      </c>
      <c r="N564" s="25">
        <v>0</v>
      </c>
      <c r="O564" s="152"/>
    </row>
    <row r="565" spans="1:34" s="140" customFormat="1" ht="38.450000000000003" customHeight="1" x14ac:dyDescent="0.25">
      <c r="A565" s="332"/>
      <c r="B565" s="178" t="s">
        <v>224</v>
      </c>
      <c r="C565" s="302" t="s">
        <v>28</v>
      </c>
      <c r="D565" s="334" t="s">
        <v>28</v>
      </c>
      <c r="E565" s="168" t="s">
        <v>29</v>
      </c>
      <c r="F565" s="168" t="s">
        <v>10</v>
      </c>
      <c r="G565" s="36" t="s">
        <v>54</v>
      </c>
      <c r="H565" s="36"/>
      <c r="I565" s="36"/>
      <c r="J565" s="36"/>
      <c r="K565" s="168" t="s">
        <v>11</v>
      </c>
      <c r="L565" s="168" t="s">
        <v>12</v>
      </c>
      <c r="M565" s="168" t="s">
        <v>13</v>
      </c>
      <c r="N565" s="168" t="s">
        <v>14</v>
      </c>
      <c r="O565" s="152"/>
      <c r="P565" s="139"/>
      <c r="Q565" s="139"/>
      <c r="R565" s="139"/>
      <c r="S565" s="139"/>
      <c r="T565" s="139"/>
      <c r="U565" s="139"/>
      <c r="V565" s="139"/>
      <c r="W565" s="139"/>
      <c r="X565" s="139"/>
      <c r="Y565" s="139"/>
      <c r="Z565" s="139"/>
      <c r="AA565" s="139"/>
      <c r="AB565" s="139"/>
      <c r="AC565" s="139"/>
      <c r="AD565" s="139"/>
      <c r="AE565" s="139"/>
      <c r="AF565" s="139"/>
      <c r="AG565" s="139"/>
      <c r="AH565" s="139"/>
    </row>
    <row r="566" spans="1:34" s="140" customFormat="1" ht="31.5" x14ac:dyDescent="0.25">
      <c r="A566" s="332"/>
      <c r="B566" s="178"/>
      <c r="C566" s="305"/>
      <c r="D566" s="335"/>
      <c r="E566" s="168"/>
      <c r="F566" s="168"/>
      <c r="G566" s="39" t="s">
        <v>32</v>
      </c>
      <c r="H566" s="39" t="s">
        <v>33</v>
      </c>
      <c r="I566" s="39" t="s">
        <v>34</v>
      </c>
      <c r="J566" s="39" t="s">
        <v>35</v>
      </c>
      <c r="K566" s="168"/>
      <c r="L566" s="168"/>
      <c r="M566" s="168"/>
      <c r="N566" s="168"/>
      <c r="O566" s="152"/>
      <c r="P566" s="139"/>
      <c r="Q566" s="139"/>
      <c r="R566" s="139"/>
      <c r="S566" s="139"/>
      <c r="T566" s="139"/>
      <c r="U566" s="139"/>
      <c r="V566" s="139"/>
      <c r="W566" s="139"/>
      <c r="X566" s="139"/>
      <c r="Y566" s="139"/>
      <c r="Z566" s="139"/>
      <c r="AA566" s="139"/>
      <c r="AB566" s="139"/>
      <c r="AC566" s="139"/>
      <c r="AD566" s="139"/>
      <c r="AE566" s="139"/>
      <c r="AF566" s="139"/>
      <c r="AG566" s="139"/>
      <c r="AH566" s="139"/>
    </row>
    <row r="567" spans="1:34" ht="18.75" x14ac:dyDescent="0.25">
      <c r="A567" s="332"/>
      <c r="B567" s="178"/>
      <c r="C567" s="308"/>
      <c r="D567" s="336"/>
      <c r="E567" s="337">
        <v>1</v>
      </c>
      <c r="F567" s="338">
        <v>0</v>
      </c>
      <c r="G567" s="338">
        <v>0</v>
      </c>
      <c r="H567" s="338">
        <v>0</v>
      </c>
      <c r="I567" s="338">
        <v>0</v>
      </c>
      <c r="J567" s="338">
        <v>0</v>
      </c>
      <c r="K567" s="338">
        <v>1</v>
      </c>
      <c r="L567" s="338">
        <v>0</v>
      </c>
      <c r="M567" s="338">
        <v>0</v>
      </c>
      <c r="N567" s="338">
        <v>0</v>
      </c>
      <c r="O567" s="153"/>
    </row>
    <row r="568" spans="1:34" ht="22.5" customHeight="1" x14ac:dyDescent="0.25">
      <c r="A568" s="255"/>
      <c r="B568" s="21" t="s">
        <v>225</v>
      </c>
      <c r="C568" s="339"/>
      <c r="D568" s="213" t="s">
        <v>19</v>
      </c>
      <c r="E568" s="23">
        <f t="shared" ref="E568:E572" si="147">SUM(F568:N568)</f>
        <v>1158583.6128099998</v>
      </c>
      <c r="F568" s="61">
        <f>SUM(F569:J572)</f>
        <v>237829.37425000002</v>
      </c>
      <c r="G568" s="61"/>
      <c r="H568" s="61"/>
      <c r="I568" s="61"/>
      <c r="J568" s="61"/>
      <c r="K568" s="23">
        <f>SUM(K569:K572)</f>
        <v>213022.91558999999</v>
      </c>
      <c r="L568" s="23">
        <f t="shared" ref="L568:N568" si="148">SUM(L569:L572)</f>
        <v>238525.50610999999</v>
      </c>
      <c r="M568" s="23">
        <f t="shared" si="148"/>
        <v>234602.90842999998</v>
      </c>
      <c r="N568" s="23">
        <f t="shared" si="148"/>
        <v>234602.90842999998</v>
      </c>
      <c r="O568" s="339"/>
    </row>
    <row r="569" spans="1:34" ht="21" customHeight="1" x14ac:dyDescent="0.25">
      <c r="A569" s="255"/>
      <c r="B569" s="21"/>
      <c r="C569" s="339"/>
      <c r="D569" s="215" t="s">
        <v>21</v>
      </c>
      <c r="E569" s="23">
        <f t="shared" si="147"/>
        <v>7674.0999999999995</v>
      </c>
      <c r="F569" s="216">
        <f>F370+F510+F556+F440</f>
        <v>6015.24</v>
      </c>
      <c r="G569" s="216"/>
      <c r="H569" s="216"/>
      <c r="I569" s="216"/>
      <c r="J569" s="216"/>
      <c r="K569" s="217">
        <f>K370+K510+K556</f>
        <v>1658.86</v>
      </c>
      <c r="L569" s="217">
        <f>L370+L510+L556</f>
        <v>0</v>
      </c>
      <c r="M569" s="217">
        <f>M370+M510+M556</f>
        <v>0</v>
      </c>
      <c r="N569" s="217">
        <f>N370+N510+N556</f>
        <v>0</v>
      </c>
      <c r="O569" s="339"/>
    </row>
    <row r="570" spans="1:34" ht="21" x14ac:dyDescent="0.25">
      <c r="A570" s="255"/>
      <c r="B570" s="21"/>
      <c r="C570" s="339"/>
      <c r="D570" s="215" t="s">
        <v>22</v>
      </c>
      <c r="E570" s="23">
        <f t="shared" si="147"/>
        <v>3220.14</v>
      </c>
      <c r="F570" s="216">
        <f>F371+F511+F557+F441</f>
        <v>0</v>
      </c>
      <c r="G570" s="216"/>
      <c r="H570" s="216"/>
      <c r="I570" s="216"/>
      <c r="J570" s="216"/>
      <c r="K570" s="217">
        <f t="shared" ref="K570:N572" si="149">K371+K511+K557</f>
        <v>3220.14</v>
      </c>
      <c r="L570" s="217">
        <f t="shared" si="149"/>
        <v>0</v>
      </c>
      <c r="M570" s="217">
        <f t="shared" si="149"/>
        <v>0</v>
      </c>
      <c r="N570" s="217">
        <f t="shared" si="149"/>
        <v>0</v>
      </c>
      <c r="O570" s="339"/>
    </row>
    <row r="571" spans="1:34" ht="22.5" customHeight="1" x14ac:dyDescent="0.25">
      <c r="A571" s="255"/>
      <c r="B571" s="21"/>
      <c r="C571" s="339"/>
      <c r="D571" s="215" t="s">
        <v>23</v>
      </c>
      <c r="E571" s="23">
        <f t="shared" si="147"/>
        <v>1147689.3728099999</v>
      </c>
      <c r="F571" s="216">
        <f>F372+F512+F558+F442</f>
        <v>231814.13425000003</v>
      </c>
      <c r="G571" s="216"/>
      <c r="H571" s="216"/>
      <c r="I571" s="216"/>
      <c r="J571" s="216"/>
      <c r="K571" s="217">
        <f t="shared" si="149"/>
        <v>208143.91558999999</v>
      </c>
      <c r="L571" s="217">
        <f t="shared" si="149"/>
        <v>238525.50610999999</v>
      </c>
      <c r="M571" s="217">
        <f t="shared" si="149"/>
        <v>234602.90842999998</v>
      </c>
      <c r="N571" s="217">
        <f t="shared" si="149"/>
        <v>234602.90842999998</v>
      </c>
      <c r="O571" s="339"/>
    </row>
    <row r="572" spans="1:34" ht="19.5" customHeight="1" x14ac:dyDescent="0.25">
      <c r="A572" s="255"/>
      <c r="B572" s="21"/>
      <c r="C572" s="339"/>
      <c r="D572" s="215" t="s">
        <v>24</v>
      </c>
      <c r="E572" s="23">
        <f t="shared" si="147"/>
        <v>0</v>
      </c>
      <c r="F572" s="216">
        <f>F373+F513+F559+F443</f>
        <v>0</v>
      </c>
      <c r="G572" s="216"/>
      <c r="H572" s="216"/>
      <c r="I572" s="216"/>
      <c r="J572" s="216"/>
      <c r="K572" s="217">
        <f t="shared" si="149"/>
        <v>0</v>
      </c>
      <c r="L572" s="217">
        <f t="shared" si="149"/>
        <v>0</v>
      </c>
      <c r="M572" s="217">
        <f t="shared" si="149"/>
        <v>0</v>
      </c>
      <c r="N572" s="217">
        <f t="shared" si="149"/>
        <v>0</v>
      </c>
      <c r="O572" s="339"/>
    </row>
    <row r="573" spans="1:34" ht="18.75" x14ac:dyDescent="0.25">
      <c r="A573" s="8"/>
      <c r="B573" s="340"/>
      <c r="C573" s="340"/>
      <c r="D573" s="340"/>
      <c r="E573" s="340"/>
      <c r="F573" s="340"/>
      <c r="G573" s="340"/>
      <c r="H573" s="340"/>
      <c r="I573" s="340"/>
      <c r="J573" s="340"/>
      <c r="K573" s="340"/>
      <c r="L573" s="340"/>
      <c r="M573" s="340"/>
      <c r="N573" s="340"/>
      <c r="O573" s="340"/>
    </row>
    <row r="574" spans="1:34" ht="18.75" hidden="1" customHeight="1" x14ac:dyDescent="0.25">
      <c r="A574" s="8"/>
      <c r="B574" s="7" t="s">
        <v>226</v>
      </c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</row>
    <row r="575" spans="1:34" ht="16.5" hidden="1" customHeight="1" x14ac:dyDescent="0.25">
      <c r="A575" s="8"/>
      <c r="B575" s="341"/>
      <c r="C575" s="341"/>
      <c r="D575" s="341"/>
      <c r="E575" s="341"/>
      <c r="F575" s="341"/>
      <c r="G575" s="341"/>
      <c r="H575" s="341"/>
      <c r="I575" s="341"/>
      <c r="J575" s="341"/>
      <c r="K575" s="341"/>
      <c r="L575" s="341"/>
      <c r="M575" s="341"/>
      <c r="N575" s="341"/>
      <c r="O575" s="341"/>
    </row>
    <row r="576" spans="1:34" ht="31.5" hidden="1" customHeight="1" x14ac:dyDescent="0.25">
      <c r="A576" s="9" t="s">
        <v>3</v>
      </c>
      <c r="B576" s="12" t="s">
        <v>4</v>
      </c>
      <c r="C576" s="11" t="s">
        <v>45</v>
      </c>
      <c r="D576" s="11" t="s">
        <v>6</v>
      </c>
      <c r="E576" s="12" t="s">
        <v>46</v>
      </c>
      <c r="F576" s="13"/>
      <c r="G576" s="13"/>
      <c r="H576" s="13"/>
      <c r="I576" s="13"/>
      <c r="J576" s="13"/>
      <c r="K576" s="13"/>
      <c r="L576" s="12"/>
      <c r="M576" s="12"/>
      <c r="N576" s="12"/>
      <c r="O576" s="12" t="s">
        <v>227</v>
      </c>
    </row>
    <row r="577" spans="1:15" ht="15.75" hidden="1" customHeight="1" x14ac:dyDescent="0.25">
      <c r="A577" s="9"/>
      <c r="B577" s="12"/>
      <c r="C577" s="11"/>
      <c r="D577" s="11"/>
      <c r="E577" s="12"/>
      <c r="F577" s="13"/>
      <c r="G577" s="13"/>
      <c r="H577" s="13"/>
      <c r="I577" s="13"/>
      <c r="J577" s="13"/>
      <c r="K577" s="13"/>
      <c r="L577" s="342"/>
      <c r="M577" s="343" t="s">
        <v>13</v>
      </c>
      <c r="N577" s="343" t="s">
        <v>14</v>
      </c>
      <c r="O577" s="12"/>
    </row>
    <row r="578" spans="1:15" ht="16.5" hidden="1" customHeight="1" x14ac:dyDescent="0.25">
      <c r="A578" s="14">
        <v>1</v>
      </c>
      <c r="B578" s="13">
        <v>2</v>
      </c>
      <c r="C578" s="15">
        <v>3</v>
      </c>
      <c r="D578" s="15">
        <v>4</v>
      </c>
      <c r="E578" s="13">
        <v>5</v>
      </c>
      <c r="F578" s="13"/>
      <c r="G578" s="13"/>
      <c r="H578" s="13"/>
      <c r="I578" s="13"/>
      <c r="J578" s="13"/>
      <c r="K578" s="13"/>
      <c r="L578" s="342"/>
      <c r="M578" s="16">
        <v>9</v>
      </c>
      <c r="N578" s="16">
        <v>10</v>
      </c>
      <c r="O578" s="13">
        <v>11</v>
      </c>
    </row>
    <row r="579" spans="1:15" ht="44.25" hidden="1" customHeight="1" x14ac:dyDescent="0.25">
      <c r="A579" s="232"/>
      <c r="B579" s="18" t="s">
        <v>228</v>
      </c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9" t="s">
        <v>147</v>
      </c>
    </row>
    <row r="580" spans="1:15" ht="17.25" hidden="1" customHeight="1" x14ac:dyDescent="0.25">
      <c r="A580" s="20" t="s">
        <v>48</v>
      </c>
      <c r="B580" s="344" t="s">
        <v>229</v>
      </c>
      <c r="C580" s="12" t="s">
        <v>57</v>
      </c>
      <c r="D580" s="345" t="s">
        <v>19</v>
      </c>
      <c r="E580" s="346">
        <f>E581+E582+E583+E584</f>
        <v>0</v>
      </c>
      <c r="F580" s="347"/>
      <c r="G580" s="347"/>
      <c r="H580" s="347"/>
      <c r="I580" s="347"/>
      <c r="J580" s="347"/>
      <c r="K580" s="347"/>
      <c r="L580" s="348"/>
      <c r="M580" s="349">
        <f>M581+M582+M583+M584</f>
        <v>0</v>
      </c>
      <c r="N580" s="349">
        <f>N581+N582+N583+N584</f>
        <v>0</v>
      </c>
      <c r="O580" s="350"/>
    </row>
    <row r="581" spans="1:15" ht="22.5" hidden="1" customHeight="1" x14ac:dyDescent="0.25">
      <c r="A581" s="20"/>
      <c r="B581" s="344"/>
      <c r="C581" s="12"/>
      <c r="D581" s="26" t="s">
        <v>21</v>
      </c>
      <c r="E581" s="346">
        <f>SUM(L581:N581)</f>
        <v>0</v>
      </c>
      <c r="F581" s="347"/>
      <c r="G581" s="347"/>
      <c r="H581" s="347"/>
      <c r="I581" s="347"/>
      <c r="J581" s="347"/>
      <c r="K581" s="347"/>
      <c r="L581" s="351"/>
      <c r="M581" s="349">
        <f t="shared" ref="M581:N584" si="150">M591</f>
        <v>0</v>
      </c>
      <c r="N581" s="349">
        <f t="shared" si="150"/>
        <v>0</v>
      </c>
      <c r="O581" s="350"/>
    </row>
    <row r="582" spans="1:15" ht="18.75" hidden="1" customHeight="1" x14ac:dyDescent="0.25">
      <c r="A582" s="20"/>
      <c r="B582" s="344"/>
      <c r="C582" s="12"/>
      <c r="D582" s="26" t="s">
        <v>22</v>
      </c>
      <c r="E582" s="346">
        <f>SUM(L582:N582)</f>
        <v>0</v>
      </c>
      <c r="F582" s="347"/>
      <c r="G582" s="347"/>
      <c r="H582" s="347"/>
      <c r="I582" s="347"/>
      <c r="J582" s="347"/>
      <c r="K582" s="347"/>
      <c r="L582" s="351"/>
      <c r="M582" s="349">
        <f t="shared" si="150"/>
        <v>0</v>
      </c>
      <c r="N582" s="349">
        <f t="shared" si="150"/>
        <v>0</v>
      </c>
      <c r="O582" s="350"/>
    </row>
    <row r="583" spans="1:15" ht="22.5" hidden="1" customHeight="1" x14ac:dyDescent="0.25">
      <c r="A583" s="20"/>
      <c r="B583" s="344"/>
      <c r="C583" s="12"/>
      <c r="D583" s="26" t="s">
        <v>23</v>
      </c>
      <c r="E583" s="346">
        <f>SUM(L583:N583)</f>
        <v>0</v>
      </c>
      <c r="F583" s="347"/>
      <c r="G583" s="347"/>
      <c r="H583" s="347"/>
      <c r="I583" s="347"/>
      <c r="J583" s="347"/>
      <c r="K583" s="347"/>
      <c r="L583" s="351"/>
      <c r="M583" s="349">
        <f t="shared" si="150"/>
        <v>0</v>
      </c>
      <c r="N583" s="349">
        <f t="shared" si="150"/>
        <v>0</v>
      </c>
      <c r="O583" s="350"/>
    </row>
    <row r="584" spans="1:15" ht="18.75" hidden="1" customHeight="1" x14ac:dyDescent="0.25">
      <c r="A584" s="20"/>
      <c r="B584" s="344"/>
      <c r="C584" s="12"/>
      <c r="D584" s="26" t="s">
        <v>24</v>
      </c>
      <c r="E584" s="346">
        <f>SUM(L584:N584)</f>
        <v>0</v>
      </c>
      <c r="F584" s="347"/>
      <c r="G584" s="347"/>
      <c r="H584" s="347"/>
      <c r="I584" s="347"/>
      <c r="J584" s="347"/>
      <c r="K584" s="347"/>
      <c r="L584" s="351"/>
      <c r="M584" s="349">
        <f t="shared" si="150"/>
        <v>0</v>
      </c>
      <c r="N584" s="349">
        <f t="shared" si="150"/>
        <v>0</v>
      </c>
      <c r="O584" s="350"/>
    </row>
    <row r="585" spans="1:15" ht="17.25" hidden="1" customHeight="1" x14ac:dyDescent="0.25">
      <c r="A585" s="20" t="s">
        <v>67</v>
      </c>
      <c r="B585" s="344" t="s">
        <v>230</v>
      </c>
      <c r="C585" s="12" t="s">
        <v>57</v>
      </c>
      <c r="D585" s="352" t="s">
        <v>19</v>
      </c>
      <c r="E585" s="346">
        <f>E586+E587+E588+E589</f>
        <v>0</v>
      </c>
      <c r="F585" s="347"/>
      <c r="G585" s="347"/>
      <c r="H585" s="347"/>
      <c r="I585" s="347"/>
      <c r="J585" s="347"/>
      <c r="K585" s="347"/>
      <c r="L585" s="351"/>
      <c r="M585" s="349">
        <f>M586+M587+M588+M589</f>
        <v>0</v>
      </c>
      <c r="N585" s="349">
        <f>N586+N587+N588+N589</f>
        <v>0</v>
      </c>
      <c r="O585" s="350"/>
    </row>
    <row r="586" spans="1:15" ht="18.75" hidden="1" customHeight="1" x14ac:dyDescent="0.25">
      <c r="A586" s="20"/>
      <c r="B586" s="344"/>
      <c r="C586" s="12"/>
      <c r="D586" s="353" t="s">
        <v>22</v>
      </c>
      <c r="E586" s="346">
        <f>SUM(L586:M586)</f>
        <v>0</v>
      </c>
      <c r="F586" s="347"/>
      <c r="G586" s="347"/>
      <c r="H586" s="347"/>
      <c r="I586" s="347"/>
      <c r="J586" s="347"/>
      <c r="K586" s="347"/>
      <c r="L586" s="351"/>
      <c r="M586" s="349">
        <v>0</v>
      </c>
      <c r="N586" s="349">
        <v>0</v>
      </c>
      <c r="O586" s="350"/>
    </row>
    <row r="587" spans="1:15" ht="22.5" hidden="1" customHeight="1" x14ac:dyDescent="0.25">
      <c r="A587" s="20"/>
      <c r="B587" s="344"/>
      <c r="C587" s="12"/>
      <c r="D587" s="353" t="s">
        <v>21</v>
      </c>
      <c r="E587" s="346">
        <f>SUM(L587:M587)</f>
        <v>0</v>
      </c>
      <c r="F587" s="347"/>
      <c r="G587" s="347"/>
      <c r="H587" s="347"/>
      <c r="I587" s="347"/>
      <c r="J587" s="347"/>
      <c r="K587" s="347"/>
      <c r="L587" s="351"/>
      <c r="M587" s="349">
        <v>0</v>
      </c>
      <c r="N587" s="349">
        <v>0</v>
      </c>
      <c r="O587" s="350"/>
    </row>
    <row r="588" spans="1:15" ht="22.5" hidden="1" customHeight="1" x14ac:dyDescent="0.25">
      <c r="A588" s="20"/>
      <c r="B588" s="344"/>
      <c r="C588" s="12"/>
      <c r="D588" s="353" t="s">
        <v>23</v>
      </c>
      <c r="E588" s="346">
        <f>SUM(L588:N588)</f>
        <v>0</v>
      </c>
      <c r="F588" s="347"/>
      <c r="G588" s="347"/>
      <c r="H588" s="347"/>
      <c r="I588" s="347"/>
      <c r="J588" s="347"/>
      <c r="K588" s="347"/>
      <c r="L588" s="351"/>
      <c r="M588" s="349">
        <v>0</v>
      </c>
      <c r="N588" s="349">
        <v>0</v>
      </c>
      <c r="O588" s="350"/>
    </row>
    <row r="589" spans="1:15" ht="18.75" hidden="1" customHeight="1" x14ac:dyDescent="0.25">
      <c r="A589" s="20"/>
      <c r="B589" s="344"/>
      <c r="C589" s="12"/>
      <c r="D589" s="353" t="s">
        <v>24</v>
      </c>
      <c r="E589" s="346">
        <f>SUM(L589:M589)</f>
        <v>0</v>
      </c>
      <c r="F589" s="347"/>
      <c r="G589" s="347"/>
      <c r="H589" s="347"/>
      <c r="I589" s="347"/>
      <c r="J589" s="347"/>
      <c r="K589" s="347"/>
      <c r="L589" s="351"/>
      <c r="M589" s="349">
        <v>0</v>
      </c>
      <c r="N589" s="349">
        <v>0</v>
      </c>
      <c r="O589" s="350"/>
    </row>
    <row r="590" spans="1:15" ht="17.25" hidden="1" customHeight="1" x14ac:dyDescent="0.25">
      <c r="A590" s="20" t="s">
        <v>36</v>
      </c>
      <c r="B590" s="344"/>
      <c r="C590" s="354" t="s">
        <v>231</v>
      </c>
      <c r="D590" s="345" t="s">
        <v>19</v>
      </c>
      <c r="E590" s="346">
        <f>E591+E592+E593+E594</f>
        <v>0</v>
      </c>
      <c r="F590" s="347"/>
      <c r="G590" s="347"/>
      <c r="H590" s="347"/>
      <c r="I590" s="347"/>
      <c r="J590" s="347"/>
      <c r="K590" s="347"/>
      <c r="L590" s="351"/>
      <c r="M590" s="349">
        <f>M591+M592+M593+M594</f>
        <v>0</v>
      </c>
      <c r="N590" s="349">
        <f>N591+N592+N593+N594</f>
        <v>0</v>
      </c>
      <c r="O590" s="355" t="s">
        <v>147</v>
      </c>
    </row>
    <row r="591" spans="1:15" ht="22.5" hidden="1" customHeight="1" x14ac:dyDescent="0.25">
      <c r="A591" s="20"/>
      <c r="B591" s="344"/>
      <c r="C591" s="354"/>
      <c r="D591" s="26" t="s">
        <v>21</v>
      </c>
      <c r="E591" s="346">
        <f>SUM(L591:M591)</f>
        <v>0</v>
      </c>
      <c r="F591" s="347"/>
      <c r="G591" s="347"/>
      <c r="H591" s="347"/>
      <c r="I591" s="347"/>
      <c r="J591" s="347"/>
      <c r="K591" s="347"/>
      <c r="L591" s="351"/>
      <c r="M591" s="349">
        <v>0</v>
      </c>
      <c r="N591" s="349">
        <v>0</v>
      </c>
      <c r="O591" s="355"/>
    </row>
    <row r="592" spans="1:15" ht="18.75" hidden="1" customHeight="1" x14ac:dyDescent="0.25">
      <c r="A592" s="20"/>
      <c r="B592" s="344"/>
      <c r="C592" s="354"/>
      <c r="D592" s="26" t="s">
        <v>22</v>
      </c>
      <c r="E592" s="346">
        <f>SUM(L592:M592)</f>
        <v>0</v>
      </c>
      <c r="F592" s="347"/>
      <c r="G592" s="347"/>
      <c r="H592" s="347"/>
      <c r="I592" s="347"/>
      <c r="J592" s="347"/>
      <c r="K592" s="347"/>
      <c r="L592" s="351"/>
      <c r="M592" s="349">
        <v>0</v>
      </c>
      <c r="N592" s="349">
        <v>0</v>
      </c>
      <c r="O592" s="355"/>
    </row>
    <row r="593" spans="1:15" ht="22.5" hidden="1" customHeight="1" x14ac:dyDescent="0.25">
      <c r="A593" s="20"/>
      <c r="B593" s="344"/>
      <c r="C593" s="354"/>
      <c r="D593" s="26" t="s">
        <v>23</v>
      </c>
      <c r="E593" s="346">
        <f>SUM(L593:N593)</f>
        <v>0</v>
      </c>
      <c r="F593" s="347"/>
      <c r="G593" s="347"/>
      <c r="H593" s="347"/>
      <c r="I593" s="347"/>
      <c r="J593" s="347"/>
      <c r="K593" s="347"/>
      <c r="L593" s="351"/>
      <c r="M593" s="349">
        <f>4000*0</f>
        <v>0</v>
      </c>
      <c r="N593" s="349"/>
      <c r="O593" s="355"/>
    </row>
    <row r="594" spans="1:15" ht="18.75" hidden="1" customHeight="1" x14ac:dyDescent="0.25">
      <c r="A594" s="20"/>
      <c r="B594" s="344"/>
      <c r="C594" s="354"/>
      <c r="D594" s="26" t="s">
        <v>24</v>
      </c>
      <c r="E594" s="346">
        <f>SUM(L594:M594)</f>
        <v>0</v>
      </c>
      <c r="F594" s="347"/>
      <c r="G594" s="347"/>
      <c r="H594" s="347"/>
      <c r="I594" s="347"/>
      <c r="J594" s="347"/>
      <c r="K594" s="347"/>
      <c r="L594" s="351"/>
      <c r="M594" s="349">
        <v>0</v>
      </c>
      <c r="N594" s="349">
        <v>0</v>
      </c>
      <c r="O594" s="355"/>
    </row>
    <row r="595" spans="1:15" ht="17.25" hidden="1" customHeight="1" x14ac:dyDescent="0.25">
      <c r="A595" s="210" t="s">
        <v>72</v>
      </c>
      <c r="B595" s="356" t="s">
        <v>232</v>
      </c>
      <c r="C595" s="357"/>
      <c r="D595" s="345" t="s">
        <v>19</v>
      </c>
      <c r="E595" s="346">
        <f>E596+E597+E598+E599</f>
        <v>0</v>
      </c>
      <c r="F595" s="347"/>
      <c r="G595" s="347"/>
      <c r="H595" s="347"/>
      <c r="I595" s="347"/>
      <c r="J595" s="347"/>
      <c r="K595" s="347"/>
      <c r="L595" s="351"/>
      <c r="M595" s="358">
        <f>M596+M597+M598+M599</f>
        <v>0</v>
      </c>
      <c r="N595" s="358">
        <f>N596+N597+N598+N599</f>
        <v>0</v>
      </c>
      <c r="O595" s="350"/>
    </row>
    <row r="596" spans="1:15" ht="22.5" hidden="1" customHeight="1" x14ac:dyDescent="0.25">
      <c r="A596" s="210"/>
      <c r="B596" s="356"/>
      <c r="C596" s="357"/>
      <c r="D596" s="26" t="s">
        <v>21</v>
      </c>
      <c r="E596" s="346">
        <f>SUM(L596:N596)</f>
        <v>0</v>
      </c>
      <c r="F596" s="347"/>
      <c r="G596" s="347"/>
      <c r="H596" s="347"/>
      <c r="I596" s="347"/>
      <c r="J596" s="347"/>
      <c r="K596" s="347"/>
      <c r="L596" s="351"/>
      <c r="M596" s="358">
        <f t="shared" ref="M596:N599" si="151">M581</f>
        <v>0</v>
      </c>
      <c r="N596" s="358">
        <f t="shared" si="151"/>
        <v>0</v>
      </c>
      <c r="O596" s="350"/>
    </row>
    <row r="597" spans="1:15" ht="18.75" hidden="1" customHeight="1" x14ac:dyDescent="0.25">
      <c r="A597" s="210"/>
      <c r="B597" s="356"/>
      <c r="C597" s="357"/>
      <c r="D597" s="26" t="s">
        <v>22</v>
      </c>
      <c r="E597" s="346">
        <f>SUM(L597:N597)</f>
        <v>0</v>
      </c>
      <c r="F597" s="347"/>
      <c r="G597" s="347"/>
      <c r="H597" s="347"/>
      <c r="I597" s="347"/>
      <c r="J597" s="347"/>
      <c r="K597" s="347"/>
      <c r="L597" s="351"/>
      <c r="M597" s="358">
        <f t="shared" si="151"/>
        <v>0</v>
      </c>
      <c r="N597" s="358">
        <f t="shared" si="151"/>
        <v>0</v>
      </c>
      <c r="O597" s="350"/>
    </row>
    <row r="598" spans="1:15" ht="22.5" hidden="1" customHeight="1" x14ac:dyDescent="0.25">
      <c r="A598" s="210"/>
      <c r="B598" s="356"/>
      <c r="C598" s="357"/>
      <c r="D598" s="26" t="s">
        <v>23</v>
      </c>
      <c r="E598" s="346">
        <f>SUM(L598:N598)</f>
        <v>0</v>
      </c>
      <c r="F598" s="347"/>
      <c r="G598" s="347"/>
      <c r="H598" s="347"/>
      <c r="I598" s="347"/>
      <c r="J598" s="347"/>
      <c r="K598" s="347"/>
      <c r="L598" s="351"/>
      <c r="M598" s="358">
        <f t="shared" si="151"/>
        <v>0</v>
      </c>
      <c r="N598" s="358">
        <f t="shared" si="151"/>
        <v>0</v>
      </c>
      <c r="O598" s="350"/>
    </row>
    <row r="599" spans="1:15" ht="18.75" hidden="1" customHeight="1" x14ac:dyDescent="0.25">
      <c r="A599" s="210"/>
      <c r="B599" s="356"/>
      <c r="C599" s="357"/>
      <c r="D599" s="26" t="s">
        <v>24</v>
      </c>
      <c r="E599" s="346">
        <f>SUM(L599:N599)</f>
        <v>0</v>
      </c>
      <c r="F599" s="347"/>
      <c r="G599" s="347"/>
      <c r="H599" s="347"/>
      <c r="I599" s="347"/>
      <c r="J599" s="347"/>
      <c r="K599" s="347"/>
      <c r="L599" s="351"/>
      <c r="M599" s="358">
        <f t="shared" si="151"/>
        <v>0</v>
      </c>
      <c r="N599" s="358">
        <f t="shared" si="151"/>
        <v>0</v>
      </c>
      <c r="O599" s="350"/>
    </row>
    <row r="600" spans="1:15" ht="18.75" x14ac:dyDescent="0.25">
      <c r="A600" s="8"/>
      <c r="B600" s="359"/>
      <c r="C600" s="360"/>
      <c r="D600" s="361"/>
      <c r="E600" s="360"/>
      <c r="F600" s="362"/>
      <c r="G600" s="362"/>
      <c r="H600" s="362"/>
      <c r="I600" s="362"/>
      <c r="J600" s="362"/>
      <c r="K600" s="362"/>
      <c r="L600" s="360"/>
      <c r="M600" s="363"/>
      <c r="N600" s="363"/>
      <c r="O600" s="360"/>
    </row>
    <row r="601" spans="1:15" ht="18.75" x14ac:dyDescent="0.25">
      <c r="A601" s="8"/>
      <c r="B601" s="7" t="s">
        <v>233</v>
      </c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</row>
    <row r="602" spans="1:15" x14ac:dyDescent="0.25">
      <c r="A602" s="8"/>
      <c r="B602" s="341"/>
      <c r="C602" s="341"/>
      <c r="D602" s="341"/>
      <c r="E602" s="341"/>
      <c r="F602" s="341"/>
      <c r="G602" s="341"/>
      <c r="H602" s="341"/>
      <c r="I602" s="341"/>
      <c r="J602" s="341"/>
      <c r="K602" s="341"/>
      <c r="L602" s="341"/>
      <c r="M602" s="341"/>
      <c r="N602" s="341"/>
      <c r="O602" s="341"/>
    </row>
    <row r="603" spans="1:15" ht="49.5" customHeight="1" x14ac:dyDescent="0.25">
      <c r="A603" s="9" t="s">
        <v>3</v>
      </c>
      <c r="B603" s="12" t="s">
        <v>4</v>
      </c>
      <c r="C603" s="11" t="s">
        <v>45</v>
      </c>
      <c r="D603" s="11" t="s">
        <v>6</v>
      </c>
      <c r="E603" s="12" t="s">
        <v>46</v>
      </c>
      <c r="F603" s="12" t="s">
        <v>8</v>
      </c>
      <c r="G603" s="12"/>
      <c r="H603" s="12"/>
      <c r="I603" s="12"/>
      <c r="J603" s="12"/>
      <c r="K603" s="12"/>
      <c r="L603" s="12"/>
      <c r="M603" s="12"/>
      <c r="N603" s="12"/>
      <c r="O603" s="12" t="s">
        <v>9</v>
      </c>
    </row>
    <row r="604" spans="1:15" ht="15.75" customHeight="1" x14ac:dyDescent="0.25">
      <c r="A604" s="9"/>
      <c r="B604" s="12"/>
      <c r="C604" s="11"/>
      <c r="D604" s="11"/>
      <c r="E604" s="12"/>
      <c r="F604" s="12" t="s">
        <v>234</v>
      </c>
      <c r="G604" s="12"/>
      <c r="H604" s="12"/>
      <c r="I604" s="12"/>
      <c r="J604" s="12"/>
      <c r="K604" s="13" t="s">
        <v>235</v>
      </c>
      <c r="L604" s="13" t="s">
        <v>236</v>
      </c>
      <c r="M604" s="343" t="s">
        <v>13</v>
      </c>
      <c r="N604" s="343" t="s">
        <v>14</v>
      </c>
      <c r="O604" s="12"/>
    </row>
    <row r="605" spans="1:15" x14ac:dyDescent="0.25">
      <c r="A605" s="14">
        <v>1</v>
      </c>
      <c r="B605" s="13">
        <v>2</v>
      </c>
      <c r="C605" s="15">
        <v>3</v>
      </c>
      <c r="D605" s="15">
        <v>4</v>
      </c>
      <c r="E605" s="13">
        <v>5</v>
      </c>
      <c r="F605" s="12">
        <v>6</v>
      </c>
      <c r="G605" s="12"/>
      <c r="H605" s="12"/>
      <c r="I605" s="12"/>
      <c r="J605" s="12"/>
      <c r="K605" s="13">
        <v>7</v>
      </c>
      <c r="L605" s="13">
        <v>8</v>
      </c>
      <c r="M605" s="16">
        <v>9</v>
      </c>
      <c r="N605" s="16">
        <v>10</v>
      </c>
      <c r="O605" s="13">
        <v>11</v>
      </c>
    </row>
    <row r="606" spans="1:15" ht="57.75" customHeight="1" x14ac:dyDescent="0.25">
      <c r="A606" s="232"/>
      <c r="B606" s="18" t="s">
        <v>237</v>
      </c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9" t="s">
        <v>16</v>
      </c>
    </row>
    <row r="607" spans="1:15" ht="29.25" customHeight="1" x14ac:dyDescent="0.25">
      <c r="A607" s="20" t="s">
        <v>48</v>
      </c>
      <c r="B607" s="364" t="s">
        <v>238</v>
      </c>
      <c r="C607" s="12" t="s">
        <v>18</v>
      </c>
      <c r="D607" s="22" t="s">
        <v>19</v>
      </c>
      <c r="E607" s="23">
        <f t="shared" ref="E607:E611" si="152">SUM(F607:N607)</f>
        <v>26512.799999999999</v>
      </c>
      <c r="F607" s="24">
        <f>SUM(F608:J611)</f>
        <v>8500</v>
      </c>
      <c r="G607" s="24"/>
      <c r="H607" s="24"/>
      <c r="I607" s="24"/>
      <c r="J607" s="24"/>
      <c r="K607" s="25">
        <f>SUM(K608:K611)</f>
        <v>1880</v>
      </c>
      <c r="L607" s="25">
        <f t="shared" ref="L607:N607" si="153">SUM(L608:L611)</f>
        <v>2622.3999999999996</v>
      </c>
      <c r="M607" s="25">
        <f t="shared" si="153"/>
        <v>6755.2</v>
      </c>
      <c r="N607" s="25">
        <f t="shared" si="153"/>
        <v>6755.2</v>
      </c>
      <c r="O607" s="11" t="s">
        <v>239</v>
      </c>
    </row>
    <row r="608" spans="1:15" ht="29.25" customHeight="1" x14ac:dyDescent="0.25">
      <c r="A608" s="20"/>
      <c r="B608" s="364"/>
      <c r="C608" s="12"/>
      <c r="D608" s="26" t="s">
        <v>21</v>
      </c>
      <c r="E608" s="23">
        <f t="shared" si="152"/>
        <v>0</v>
      </c>
      <c r="F608" s="24">
        <f>F618</f>
        <v>0</v>
      </c>
      <c r="G608" s="24"/>
      <c r="H608" s="24"/>
      <c r="I608" s="24"/>
      <c r="J608" s="24"/>
      <c r="K608" s="25">
        <f>K618</f>
        <v>0</v>
      </c>
      <c r="L608" s="25">
        <f>L618</f>
        <v>0</v>
      </c>
      <c r="M608" s="25">
        <f>M618</f>
        <v>0</v>
      </c>
      <c r="N608" s="25">
        <f>N618</f>
        <v>0</v>
      </c>
      <c r="O608" s="11"/>
    </row>
    <row r="609" spans="1:15" ht="29.25" customHeight="1" x14ac:dyDescent="0.25">
      <c r="A609" s="20"/>
      <c r="B609" s="364"/>
      <c r="C609" s="12"/>
      <c r="D609" s="26" t="s">
        <v>22</v>
      </c>
      <c r="E609" s="23">
        <f t="shared" si="152"/>
        <v>0</v>
      </c>
      <c r="F609" s="24">
        <f t="shared" ref="F609:F611" si="154">F619</f>
        <v>0</v>
      </c>
      <c r="G609" s="24"/>
      <c r="H609" s="24"/>
      <c r="I609" s="24"/>
      <c r="J609" s="24"/>
      <c r="K609" s="25">
        <f t="shared" ref="K609:N611" si="155">K619</f>
        <v>0</v>
      </c>
      <c r="L609" s="25">
        <f t="shared" si="155"/>
        <v>0</v>
      </c>
      <c r="M609" s="25">
        <f t="shared" si="155"/>
        <v>0</v>
      </c>
      <c r="N609" s="25">
        <f t="shared" si="155"/>
        <v>0</v>
      </c>
      <c r="O609" s="11"/>
    </row>
    <row r="610" spans="1:15" ht="29.25" customHeight="1" x14ac:dyDescent="0.25">
      <c r="A610" s="20"/>
      <c r="B610" s="364"/>
      <c r="C610" s="12"/>
      <c r="D610" s="26" t="s">
        <v>23</v>
      </c>
      <c r="E610" s="23">
        <f t="shared" si="152"/>
        <v>26512.799999999999</v>
      </c>
      <c r="F610" s="24">
        <f t="shared" si="154"/>
        <v>8500</v>
      </c>
      <c r="G610" s="24"/>
      <c r="H610" s="24"/>
      <c r="I610" s="24"/>
      <c r="J610" s="24"/>
      <c r="K610" s="25">
        <f t="shared" si="155"/>
        <v>1880</v>
      </c>
      <c r="L610" s="25">
        <f t="shared" si="155"/>
        <v>2622.3999999999996</v>
      </c>
      <c r="M610" s="25">
        <f t="shared" si="155"/>
        <v>6755.2</v>
      </c>
      <c r="N610" s="25">
        <f t="shared" si="155"/>
        <v>6755.2</v>
      </c>
      <c r="O610" s="11"/>
    </row>
    <row r="611" spans="1:15" ht="29.25" customHeight="1" x14ac:dyDescent="0.25">
      <c r="A611" s="20"/>
      <c r="B611" s="364"/>
      <c r="C611" s="12"/>
      <c r="D611" s="26" t="s">
        <v>24</v>
      </c>
      <c r="E611" s="23">
        <f t="shared" si="152"/>
        <v>0</v>
      </c>
      <c r="F611" s="24">
        <f t="shared" si="154"/>
        <v>0</v>
      </c>
      <c r="G611" s="24"/>
      <c r="H611" s="24"/>
      <c r="I611" s="24"/>
      <c r="J611" s="24"/>
      <c r="K611" s="25">
        <f t="shared" si="155"/>
        <v>0</v>
      </c>
      <c r="L611" s="25">
        <f t="shared" si="155"/>
        <v>0</v>
      </c>
      <c r="M611" s="25">
        <f t="shared" si="155"/>
        <v>0</v>
      </c>
      <c r="N611" s="25">
        <f t="shared" si="155"/>
        <v>0</v>
      </c>
      <c r="O611" s="11"/>
    </row>
    <row r="612" spans="1:15" ht="15.75" hidden="1" customHeight="1" x14ac:dyDescent="0.25">
      <c r="A612" s="20"/>
      <c r="B612" s="364"/>
      <c r="C612" s="30"/>
      <c r="D612" s="22" t="s">
        <v>19</v>
      </c>
      <c r="E612" s="160">
        <f>E613+E614+E615+E616</f>
        <v>0</v>
      </c>
      <c r="F612" s="119"/>
      <c r="G612" s="119"/>
      <c r="H612" s="119"/>
      <c r="I612" s="119"/>
      <c r="J612" s="119"/>
      <c r="K612" s="25">
        <f>K613+K614+K615+K616</f>
        <v>0</v>
      </c>
      <c r="L612" s="25">
        <f>L613+L614+L615+L616</f>
        <v>0</v>
      </c>
      <c r="M612" s="25">
        <f>M613+M614+M615+M616</f>
        <v>0</v>
      </c>
      <c r="N612" s="25">
        <f>N613+N614+N615+N616</f>
        <v>0</v>
      </c>
      <c r="O612" s="48"/>
    </row>
    <row r="613" spans="1:15" ht="18" hidden="1" customHeight="1" x14ac:dyDescent="0.25">
      <c r="A613" s="20"/>
      <c r="B613" s="364"/>
      <c r="C613" s="30"/>
      <c r="D613" s="26" t="s">
        <v>22</v>
      </c>
      <c r="E613" s="160">
        <f>SUM(L613:M613)</f>
        <v>0</v>
      </c>
      <c r="F613" s="119"/>
      <c r="G613" s="119"/>
      <c r="H613" s="119"/>
      <c r="I613" s="119"/>
      <c r="J613" s="119"/>
      <c r="K613" s="25">
        <v>0</v>
      </c>
      <c r="L613" s="25">
        <v>0</v>
      </c>
      <c r="M613" s="25">
        <v>0</v>
      </c>
      <c r="N613" s="25">
        <v>0</v>
      </c>
      <c r="O613" s="48"/>
    </row>
    <row r="614" spans="1:15" ht="21" hidden="1" customHeight="1" x14ac:dyDescent="0.25">
      <c r="A614" s="20"/>
      <c r="B614" s="364"/>
      <c r="C614" s="30"/>
      <c r="D614" s="26" t="s">
        <v>21</v>
      </c>
      <c r="E614" s="160">
        <f>SUM(L614:M614)</f>
        <v>0</v>
      </c>
      <c r="F614" s="119"/>
      <c r="G614" s="119"/>
      <c r="H614" s="119"/>
      <c r="I614" s="119"/>
      <c r="J614" s="119"/>
      <c r="K614" s="25">
        <v>0</v>
      </c>
      <c r="L614" s="25">
        <v>0</v>
      </c>
      <c r="M614" s="25">
        <v>0</v>
      </c>
      <c r="N614" s="25">
        <v>0</v>
      </c>
      <c r="O614" s="48"/>
    </row>
    <row r="615" spans="1:15" ht="21" hidden="1" customHeight="1" x14ac:dyDescent="0.25">
      <c r="A615" s="20"/>
      <c r="B615" s="364"/>
      <c r="C615" s="30"/>
      <c r="D615" s="26" t="s">
        <v>23</v>
      </c>
      <c r="E615" s="160">
        <f>SUM(L615:N615)</f>
        <v>0</v>
      </c>
      <c r="F615" s="119"/>
      <c r="G615" s="119"/>
      <c r="H615" s="119"/>
      <c r="I615" s="119"/>
      <c r="J615" s="119"/>
      <c r="K615" s="25">
        <v>0</v>
      </c>
      <c r="L615" s="25">
        <v>0</v>
      </c>
      <c r="M615" s="25">
        <v>0</v>
      </c>
      <c r="N615" s="25">
        <v>0</v>
      </c>
      <c r="O615" s="48"/>
    </row>
    <row r="616" spans="1:15" ht="18" hidden="1" customHeight="1" x14ac:dyDescent="0.25">
      <c r="A616" s="20"/>
      <c r="B616" s="364"/>
      <c r="C616" s="30"/>
      <c r="D616" s="26" t="s">
        <v>24</v>
      </c>
      <c r="E616" s="160">
        <f>SUM(L616:M616)</f>
        <v>0</v>
      </c>
      <c r="F616" s="119"/>
      <c r="G616" s="119"/>
      <c r="H616" s="119"/>
      <c r="I616" s="119"/>
      <c r="J616" s="119"/>
      <c r="K616" s="25">
        <v>0</v>
      </c>
      <c r="L616" s="25">
        <v>0</v>
      </c>
      <c r="M616" s="25">
        <v>0</v>
      </c>
      <c r="N616" s="25">
        <v>0</v>
      </c>
      <c r="O616" s="48"/>
    </row>
    <row r="617" spans="1:15" ht="17.25" customHeight="1" x14ac:dyDescent="0.25">
      <c r="A617" s="20" t="s">
        <v>25</v>
      </c>
      <c r="B617" s="364" t="s">
        <v>240</v>
      </c>
      <c r="C617" s="12" t="s">
        <v>18</v>
      </c>
      <c r="D617" s="22" t="s">
        <v>19</v>
      </c>
      <c r="E617" s="23">
        <f t="shared" ref="E617:E621" si="156">SUM(F617:N617)</f>
        <v>26512.799999999999</v>
      </c>
      <c r="F617" s="24">
        <f>SUM(F618:J621)</f>
        <v>8500</v>
      </c>
      <c r="G617" s="24"/>
      <c r="H617" s="24"/>
      <c r="I617" s="24"/>
      <c r="J617" s="24"/>
      <c r="K617" s="25">
        <f>SUM(K618:K621)</f>
        <v>1880</v>
      </c>
      <c r="L617" s="25">
        <f t="shared" ref="L617:N617" si="157">SUM(L618:L621)</f>
        <v>2622.3999999999996</v>
      </c>
      <c r="M617" s="25">
        <f t="shared" si="157"/>
        <v>6755.2</v>
      </c>
      <c r="N617" s="25">
        <f t="shared" si="157"/>
        <v>6755.2</v>
      </c>
      <c r="O617" s="11" t="s">
        <v>241</v>
      </c>
    </row>
    <row r="618" spans="1:15" ht="22.5" x14ac:dyDescent="0.25">
      <c r="A618" s="20"/>
      <c r="B618" s="364"/>
      <c r="C618" s="12"/>
      <c r="D618" s="26" t="s">
        <v>21</v>
      </c>
      <c r="E618" s="23">
        <f t="shared" si="156"/>
        <v>0</v>
      </c>
      <c r="F618" s="24">
        <v>0</v>
      </c>
      <c r="G618" s="24"/>
      <c r="H618" s="24"/>
      <c r="I618" s="24"/>
      <c r="J618" s="24"/>
      <c r="K618" s="25">
        <v>0</v>
      </c>
      <c r="L618" s="25">
        <v>0</v>
      </c>
      <c r="M618" s="25">
        <v>0</v>
      </c>
      <c r="N618" s="25">
        <v>0</v>
      </c>
      <c r="O618" s="11"/>
    </row>
    <row r="619" spans="1:15" ht="18.75" x14ac:dyDescent="0.25">
      <c r="A619" s="20"/>
      <c r="B619" s="364"/>
      <c r="C619" s="12"/>
      <c r="D619" s="26" t="s">
        <v>22</v>
      </c>
      <c r="E619" s="23">
        <f t="shared" si="156"/>
        <v>0</v>
      </c>
      <c r="F619" s="24">
        <v>0</v>
      </c>
      <c r="G619" s="24"/>
      <c r="H619" s="24"/>
      <c r="I619" s="24"/>
      <c r="J619" s="24"/>
      <c r="K619" s="25">
        <v>0</v>
      </c>
      <c r="L619" s="25">
        <v>0</v>
      </c>
      <c r="M619" s="25">
        <v>0</v>
      </c>
      <c r="N619" s="25">
        <v>0</v>
      </c>
      <c r="O619" s="11"/>
    </row>
    <row r="620" spans="1:15" ht="33.950000000000003" customHeight="1" x14ac:dyDescent="0.25">
      <c r="A620" s="20"/>
      <c r="B620" s="364"/>
      <c r="C620" s="12"/>
      <c r="D620" s="26" t="s">
        <v>23</v>
      </c>
      <c r="E620" s="23">
        <f t="shared" si="156"/>
        <v>26512.799999999999</v>
      </c>
      <c r="F620" s="100">
        <f>7000+1500</f>
        <v>8500</v>
      </c>
      <c r="G620" s="100"/>
      <c r="H620" s="100"/>
      <c r="I620" s="100"/>
      <c r="J620" s="100"/>
      <c r="K620" s="87">
        <f>6880-5000</f>
        <v>1880</v>
      </c>
      <c r="L620" s="87">
        <f>6755.2-4132.8</f>
        <v>2622.3999999999996</v>
      </c>
      <c r="M620" s="25">
        <v>6755.2</v>
      </c>
      <c r="N620" s="25">
        <v>6755.2</v>
      </c>
      <c r="O620" s="11"/>
    </row>
    <row r="621" spans="1:15" ht="24.2" customHeight="1" x14ac:dyDescent="0.25">
      <c r="A621" s="20"/>
      <c r="B621" s="364"/>
      <c r="C621" s="12"/>
      <c r="D621" s="26" t="s">
        <v>24</v>
      </c>
      <c r="E621" s="23">
        <f t="shared" si="156"/>
        <v>0</v>
      </c>
      <c r="F621" s="24">
        <v>0</v>
      </c>
      <c r="G621" s="24"/>
      <c r="H621" s="24"/>
      <c r="I621" s="24"/>
      <c r="J621" s="24"/>
      <c r="K621" s="25">
        <v>0</v>
      </c>
      <c r="L621" s="25">
        <v>0</v>
      </c>
      <c r="M621" s="25">
        <v>0</v>
      </c>
      <c r="N621" s="25">
        <v>0</v>
      </c>
      <c r="O621" s="11"/>
    </row>
    <row r="622" spans="1:15" ht="31.7" customHeight="1" x14ac:dyDescent="0.25">
      <c r="A622" s="20"/>
      <c r="B622" s="30" t="s">
        <v>242</v>
      </c>
      <c r="C622" s="11" t="s">
        <v>28</v>
      </c>
      <c r="D622" s="35" t="s">
        <v>28</v>
      </c>
      <c r="E622" s="36" t="s">
        <v>29</v>
      </c>
      <c r="F622" s="36" t="s">
        <v>30</v>
      </c>
      <c r="G622" s="36" t="s">
        <v>54</v>
      </c>
      <c r="H622" s="36"/>
      <c r="I622" s="36"/>
      <c r="J622" s="36"/>
      <c r="K622" s="36" t="s">
        <v>235</v>
      </c>
      <c r="L622" s="36" t="s">
        <v>236</v>
      </c>
      <c r="M622" s="36" t="s">
        <v>243</v>
      </c>
      <c r="N622" s="36" t="s">
        <v>244</v>
      </c>
      <c r="O622" s="11"/>
    </row>
    <row r="623" spans="1:15" ht="31.5" x14ac:dyDescent="0.25">
      <c r="A623" s="20"/>
      <c r="B623" s="30"/>
      <c r="C623" s="11"/>
      <c r="D623" s="35"/>
      <c r="E623" s="36"/>
      <c r="F623" s="36"/>
      <c r="G623" s="39" t="s">
        <v>32</v>
      </c>
      <c r="H623" s="39" t="s">
        <v>33</v>
      </c>
      <c r="I623" s="39" t="s">
        <v>34</v>
      </c>
      <c r="J623" s="39" t="s">
        <v>35</v>
      </c>
      <c r="K623" s="36"/>
      <c r="L623" s="36"/>
      <c r="M623" s="36"/>
      <c r="N623" s="36"/>
      <c r="O623" s="11"/>
    </row>
    <row r="624" spans="1:15" x14ac:dyDescent="0.25">
      <c r="A624" s="20"/>
      <c r="B624" s="30"/>
      <c r="C624" s="11"/>
      <c r="D624" s="35"/>
      <c r="E624" s="40">
        <f>SUM(F624+K624+L624+M624+N624)</f>
        <v>20</v>
      </c>
      <c r="F624" s="40">
        <v>4</v>
      </c>
      <c r="G624" s="40">
        <v>2</v>
      </c>
      <c r="H624" s="40">
        <v>1</v>
      </c>
      <c r="I624" s="40">
        <v>1</v>
      </c>
      <c r="J624" s="40">
        <v>0</v>
      </c>
      <c r="K624" s="41">
        <v>4</v>
      </c>
      <c r="L624" s="41">
        <v>4</v>
      </c>
      <c r="M624" s="41">
        <v>4</v>
      </c>
      <c r="N624" s="41">
        <v>4</v>
      </c>
      <c r="O624" s="11"/>
    </row>
    <row r="625" spans="1:15" ht="18.75" x14ac:dyDescent="0.25">
      <c r="A625" s="210"/>
      <c r="B625" s="59" t="s">
        <v>245</v>
      </c>
      <c r="C625" s="365"/>
      <c r="D625" s="22" t="s">
        <v>19</v>
      </c>
      <c r="E625" s="23">
        <f t="shared" ref="E625:E629" si="158">SUM(F625:N625)</f>
        <v>26512.799999999999</v>
      </c>
      <c r="F625" s="61">
        <f>SUM(F626:J629)</f>
        <v>8500</v>
      </c>
      <c r="G625" s="61"/>
      <c r="H625" s="61"/>
      <c r="I625" s="61"/>
      <c r="J625" s="61"/>
      <c r="K625" s="23">
        <f>SUM(K626:K629)</f>
        <v>1880</v>
      </c>
      <c r="L625" s="23">
        <f t="shared" ref="L625:N625" si="159">SUM(L626:L629)</f>
        <v>2622.3999999999996</v>
      </c>
      <c r="M625" s="23">
        <f t="shared" si="159"/>
        <v>6755.2</v>
      </c>
      <c r="N625" s="23">
        <f t="shared" si="159"/>
        <v>6755.2</v>
      </c>
      <c r="O625" s="214"/>
    </row>
    <row r="626" spans="1:15" ht="22.5" x14ac:dyDescent="0.25">
      <c r="A626" s="210"/>
      <c r="B626" s="59"/>
      <c r="C626" s="365"/>
      <c r="D626" s="26" t="s">
        <v>21</v>
      </c>
      <c r="E626" s="23">
        <f t="shared" si="158"/>
        <v>0</v>
      </c>
      <c r="F626" s="61">
        <f>F608</f>
        <v>0</v>
      </c>
      <c r="G626" s="61"/>
      <c r="H626" s="61"/>
      <c r="I626" s="61"/>
      <c r="J626" s="61"/>
      <c r="K626" s="23">
        <f>K608</f>
        <v>0</v>
      </c>
      <c r="L626" s="23">
        <f>L608</f>
        <v>0</v>
      </c>
      <c r="M626" s="23">
        <f>M608</f>
        <v>0</v>
      </c>
      <c r="N626" s="23">
        <f>N608</f>
        <v>0</v>
      </c>
      <c r="O626" s="214"/>
    </row>
    <row r="627" spans="1:15" ht="18.75" x14ac:dyDescent="0.25">
      <c r="A627" s="210"/>
      <c r="B627" s="59"/>
      <c r="C627" s="365"/>
      <c r="D627" s="26" t="s">
        <v>22</v>
      </c>
      <c r="E627" s="23">
        <f t="shared" si="158"/>
        <v>0</v>
      </c>
      <c r="F627" s="61">
        <f t="shared" ref="F627:F629" si="160">F609</f>
        <v>0</v>
      </c>
      <c r="G627" s="61"/>
      <c r="H627" s="61"/>
      <c r="I627" s="61"/>
      <c r="J627" s="61"/>
      <c r="K627" s="23">
        <f t="shared" ref="K627:N629" si="161">K609</f>
        <v>0</v>
      </c>
      <c r="L627" s="23">
        <f t="shared" si="161"/>
        <v>0</v>
      </c>
      <c r="M627" s="23">
        <f t="shared" si="161"/>
        <v>0</v>
      </c>
      <c r="N627" s="23">
        <f t="shared" si="161"/>
        <v>0</v>
      </c>
      <c r="O627" s="214"/>
    </row>
    <row r="628" spans="1:15" ht="22.5" x14ac:dyDescent="0.25">
      <c r="A628" s="210"/>
      <c r="B628" s="59"/>
      <c r="C628" s="365"/>
      <c r="D628" s="26" t="s">
        <v>23</v>
      </c>
      <c r="E628" s="23">
        <f t="shared" si="158"/>
        <v>26512.799999999999</v>
      </c>
      <c r="F628" s="61">
        <f t="shared" si="160"/>
        <v>8500</v>
      </c>
      <c r="G628" s="61"/>
      <c r="H628" s="61"/>
      <c r="I628" s="61"/>
      <c r="J628" s="61"/>
      <c r="K628" s="23">
        <f t="shared" si="161"/>
        <v>1880</v>
      </c>
      <c r="L628" s="23">
        <f t="shared" si="161"/>
        <v>2622.3999999999996</v>
      </c>
      <c r="M628" s="23">
        <f t="shared" si="161"/>
        <v>6755.2</v>
      </c>
      <c r="N628" s="23">
        <f t="shared" si="161"/>
        <v>6755.2</v>
      </c>
      <c r="O628" s="214"/>
    </row>
    <row r="629" spans="1:15" ht="18.75" x14ac:dyDescent="0.25">
      <c r="A629" s="210"/>
      <c r="B629" s="59"/>
      <c r="C629" s="365"/>
      <c r="D629" s="26" t="s">
        <v>24</v>
      </c>
      <c r="E629" s="23">
        <f t="shared" si="158"/>
        <v>0</v>
      </c>
      <c r="F629" s="61">
        <f t="shared" si="160"/>
        <v>0</v>
      </c>
      <c r="G629" s="61"/>
      <c r="H629" s="61"/>
      <c r="I629" s="61"/>
      <c r="J629" s="61"/>
      <c r="K629" s="23">
        <f t="shared" si="161"/>
        <v>0</v>
      </c>
      <c r="L629" s="23">
        <f t="shared" si="161"/>
        <v>0</v>
      </c>
      <c r="M629" s="23">
        <f t="shared" si="161"/>
        <v>0</v>
      </c>
      <c r="N629" s="23">
        <f t="shared" si="161"/>
        <v>0</v>
      </c>
      <c r="O629" s="214"/>
    </row>
    <row r="630" spans="1:15" ht="18.75" hidden="1" x14ac:dyDescent="0.25">
      <c r="A630" s="366"/>
      <c r="B630" s="367" t="s">
        <v>246</v>
      </c>
      <c r="C630" s="368"/>
      <c r="D630" s="369" t="s">
        <v>19</v>
      </c>
      <c r="E630" s="370">
        <f>E631+E632+E633+E634</f>
        <v>2460061.0526199997</v>
      </c>
      <c r="F630" s="371">
        <f>F631+F632+F633+F634</f>
        <v>531900.81863999995</v>
      </c>
      <c r="G630" s="372"/>
      <c r="H630" s="372"/>
      <c r="I630" s="372"/>
      <c r="J630" s="373"/>
      <c r="K630" s="374">
        <f>K631+K632+K633+K634</f>
        <v>486228.60252999997</v>
      </c>
      <c r="L630" s="374">
        <f>L631+L632+L633+L634</f>
        <v>529081.12946999993</v>
      </c>
      <c r="M630" s="370">
        <f>M631+M632+M633+M634</f>
        <v>456425.25098999997</v>
      </c>
      <c r="N630" s="370">
        <f>N631+N632+N633+N634</f>
        <v>456425.25098999997</v>
      </c>
      <c r="O630" s="375"/>
    </row>
    <row r="631" spans="1:15" ht="22.5" hidden="1" x14ac:dyDescent="0.25">
      <c r="A631" s="366"/>
      <c r="B631" s="376"/>
      <c r="C631" s="377"/>
      <c r="D631" s="378" t="s">
        <v>21</v>
      </c>
      <c r="E631" s="379">
        <f>F631+K631+M631+N631+L631</f>
        <v>38769.13624</v>
      </c>
      <c r="F631" s="371">
        <f>F29+F116+F304+F626+F569</f>
        <v>14940.08971</v>
      </c>
      <c r="G631" s="372"/>
      <c r="H631" s="372"/>
      <c r="I631" s="372"/>
      <c r="J631" s="373"/>
      <c r="K631" s="380">
        <f t="shared" ref="K631:N634" si="162">K29+K116+K304+K358+K626+K569</f>
        <v>17665.547070000001</v>
      </c>
      <c r="L631" s="380">
        <f t="shared" si="162"/>
        <v>6163.49946</v>
      </c>
      <c r="M631" s="379">
        <f t="shared" si="162"/>
        <v>0</v>
      </c>
      <c r="N631" s="379">
        <f t="shared" si="162"/>
        <v>0</v>
      </c>
      <c r="O631" s="381"/>
    </row>
    <row r="632" spans="1:15" ht="18.75" hidden="1" x14ac:dyDescent="0.25">
      <c r="A632" s="366"/>
      <c r="B632" s="376"/>
      <c r="C632" s="377"/>
      <c r="D632" s="378" t="s">
        <v>22</v>
      </c>
      <c r="E632" s="379">
        <f t="shared" ref="E632:E634" si="163">F632+K632+M632+N632+L632</f>
        <v>26141.933649999999</v>
      </c>
      <c r="F632" s="371">
        <f>F30+F117+F305+F627+F570</f>
        <v>11736.248869999999</v>
      </c>
      <c r="G632" s="372"/>
      <c r="H632" s="372"/>
      <c r="I632" s="372"/>
      <c r="J632" s="373"/>
      <c r="K632" s="380">
        <f t="shared" si="162"/>
        <v>8939.9447</v>
      </c>
      <c r="L632" s="380">
        <f t="shared" si="162"/>
        <v>5465.7400799999996</v>
      </c>
      <c r="M632" s="379">
        <f t="shared" si="162"/>
        <v>0</v>
      </c>
      <c r="N632" s="379">
        <f t="shared" si="162"/>
        <v>0</v>
      </c>
      <c r="O632" s="381"/>
    </row>
    <row r="633" spans="1:15" ht="22.5" hidden="1" x14ac:dyDescent="0.25">
      <c r="A633" s="366"/>
      <c r="B633" s="376"/>
      <c r="C633" s="377"/>
      <c r="D633" s="378" t="s">
        <v>23</v>
      </c>
      <c r="E633" s="379">
        <f t="shared" si="163"/>
        <v>2395149.9827299998</v>
      </c>
      <c r="F633" s="371">
        <f>F31+F118+F306+F360+F628+F571</f>
        <v>505224.48005999997</v>
      </c>
      <c r="G633" s="372"/>
      <c r="H633" s="372"/>
      <c r="I633" s="372"/>
      <c r="J633" s="373"/>
      <c r="K633" s="380">
        <f t="shared" si="162"/>
        <v>459623.11075999995</v>
      </c>
      <c r="L633" s="380">
        <f t="shared" si="162"/>
        <v>517451.88992999995</v>
      </c>
      <c r="M633" s="379">
        <f t="shared" si="162"/>
        <v>456425.25098999997</v>
      </c>
      <c r="N633" s="379">
        <f t="shared" si="162"/>
        <v>456425.25098999997</v>
      </c>
      <c r="O633" s="381"/>
    </row>
    <row r="634" spans="1:15" ht="18.75" hidden="1" x14ac:dyDescent="0.25">
      <c r="A634" s="366"/>
      <c r="B634" s="376"/>
      <c r="C634" s="377"/>
      <c r="D634" s="378" t="s">
        <v>24</v>
      </c>
      <c r="E634" s="379">
        <f t="shared" si="163"/>
        <v>0</v>
      </c>
      <c r="F634" s="371">
        <f>F32+F119+F307+F361+F629+F572</f>
        <v>0</v>
      </c>
      <c r="G634" s="372"/>
      <c r="H634" s="372"/>
      <c r="I634" s="372"/>
      <c r="J634" s="373"/>
      <c r="K634" s="380">
        <f t="shared" si="162"/>
        <v>0</v>
      </c>
      <c r="L634" s="380">
        <f t="shared" si="162"/>
        <v>0</v>
      </c>
      <c r="M634" s="379">
        <f t="shared" si="162"/>
        <v>0</v>
      </c>
      <c r="N634" s="379">
        <f t="shared" si="162"/>
        <v>0</v>
      </c>
      <c r="O634" s="381"/>
    </row>
    <row r="635" spans="1:15" ht="18.75" x14ac:dyDescent="0.25">
      <c r="E635" s="113"/>
      <c r="F635" s="114"/>
      <c r="G635" s="114"/>
      <c r="H635" s="114"/>
      <c r="I635" s="114"/>
      <c r="J635" s="114"/>
      <c r="K635" s="114"/>
      <c r="O635" s="384" t="s">
        <v>247</v>
      </c>
    </row>
    <row r="636" spans="1:15" x14ac:dyDescent="0.25">
      <c r="E636" s="6"/>
      <c r="F636" s="6"/>
      <c r="G636" s="6"/>
      <c r="H636" s="6"/>
      <c r="I636" s="6"/>
      <c r="J636" s="6"/>
      <c r="K636" s="6"/>
    </row>
    <row r="637" spans="1:15" x14ac:dyDescent="0.25">
      <c r="E637" s="385"/>
      <c r="F637" s="385"/>
      <c r="G637" s="385"/>
      <c r="H637" s="385"/>
      <c r="I637" s="385"/>
      <c r="J637" s="385"/>
      <c r="K637" s="385"/>
      <c r="L637" s="386"/>
      <c r="M637" s="385"/>
      <c r="N637" s="385"/>
      <c r="O637" s="387"/>
    </row>
    <row r="638" spans="1:15" x14ac:dyDescent="0.25">
      <c r="E638" s="385"/>
      <c r="F638" s="385"/>
      <c r="G638" s="385"/>
      <c r="H638" s="385"/>
      <c r="I638" s="385"/>
      <c r="J638" s="385"/>
      <c r="K638" s="385"/>
      <c r="L638" s="386"/>
      <c r="M638" s="385"/>
      <c r="N638" s="385"/>
      <c r="O638" s="387"/>
    </row>
    <row r="639" spans="1:15" x14ac:dyDescent="0.25">
      <c r="E639" s="385"/>
      <c r="F639" s="385"/>
      <c r="G639" s="385"/>
      <c r="H639" s="385"/>
      <c r="I639" s="385"/>
      <c r="J639" s="385"/>
      <c r="K639" s="385"/>
      <c r="L639" s="386"/>
      <c r="M639" s="385"/>
      <c r="N639" s="385"/>
      <c r="O639" s="387"/>
    </row>
    <row r="640" spans="1:15" x14ac:dyDescent="0.25">
      <c r="E640" s="385"/>
      <c r="F640" s="385"/>
      <c r="G640" s="385"/>
      <c r="H640" s="385"/>
      <c r="I640" s="385"/>
      <c r="J640" s="385"/>
      <c r="K640" s="385"/>
      <c r="L640" s="386"/>
      <c r="M640" s="385"/>
      <c r="N640" s="385"/>
      <c r="O640" s="387"/>
    </row>
    <row r="641" spans="5:15" x14ac:dyDescent="0.25">
      <c r="E641" s="385"/>
      <c r="F641" s="385"/>
      <c r="G641" s="385"/>
      <c r="H641" s="385"/>
      <c r="I641" s="385"/>
      <c r="J641" s="385"/>
      <c r="K641" s="385"/>
      <c r="L641" s="386"/>
      <c r="M641" s="385"/>
      <c r="N641" s="385"/>
      <c r="O641" s="387"/>
    </row>
    <row r="642" spans="5:15" x14ac:dyDescent="0.25">
      <c r="E642" s="385"/>
      <c r="F642" s="385"/>
      <c r="G642" s="385"/>
      <c r="H642" s="385"/>
      <c r="I642" s="385"/>
      <c r="J642" s="385"/>
      <c r="K642" s="385"/>
      <c r="L642" s="386"/>
      <c r="M642" s="385"/>
      <c r="N642" s="385"/>
      <c r="O642" s="387"/>
    </row>
    <row r="643" spans="5:15" x14ac:dyDescent="0.25">
      <c r="E643" s="387"/>
      <c r="F643" s="387"/>
      <c r="G643" s="387"/>
      <c r="H643" s="387"/>
      <c r="I643" s="387"/>
      <c r="J643" s="387"/>
      <c r="K643" s="387"/>
      <c r="L643" s="388"/>
      <c r="M643" s="387"/>
      <c r="N643" s="387"/>
      <c r="O643" s="387"/>
    </row>
    <row r="644" spans="5:15" x14ac:dyDescent="0.25">
      <c r="E644" s="6"/>
      <c r="F644" s="6"/>
      <c r="G644" s="6"/>
      <c r="H644" s="6"/>
      <c r="I644" s="6"/>
      <c r="J644" s="6"/>
      <c r="K644" s="6"/>
    </row>
    <row r="645" spans="5:15" x14ac:dyDescent="0.25">
      <c r="E645" s="6"/>
      <c r="F645" s="6"/>
      <c r="G645" s="6"/>
      <c r="H645" s="6"/>
      <c r="I645" s="6"/>
      <c r="J645" s="6"/>
      <c r="K645" s="6"/>
    </row>
    <row r="646" spans="5:15" x14ac:dyDescent="0.25">
      <c r="E646" s="6"/>
      <c r="F646" s="6"/>
      <c r="G646" s="6"/>
      <c r="H646" s="6"/>
      <c r="I646" s="6"/>
      <c r="J646" s="6"/>
      <c r="K646" s="6"/>
    </row>
    <row r="647" spans="5:15" x14ac:dyDescent="0.25">
      <c r="E647" s="6"/>
      <c r="F647" s="6"/>
      <c r="G647" s="6"/>
      <c r="H647" s="6"/>
      <c r="I647" s="6"/>
      <c r="J647" s="6"/>
      <c r="K647" s="6"/>
    </row>
    <row r="648" spans="5:15" x14ac:dyDescent="0.25">
      <c r="E648" s="6"/>
      <c r="F648" s="6"/>
      <c r="G648" s="6"/>
      <c r="H648" s="6"/>
      <c r="I648" s="6"/>
      <c r="J648" s="6"/>
      <c r="K648" s="6"/>
    </row>
    <row r="649" spans="5:15" x14ac:dyDescent="0.25">
      <c r="E649" s="6"/>
      <c r="F649" s="6"/>
      <c r="G649" s="6"/>
      <c r="H649" s="6"/>
      <c r="I649" s="6"/>
      <c r="J649" s="6"/>
      <c r="K649" s="6"/>
    </row>
    <row r="650" spans="5:15" x14ac:dyDescent="0.25">
      <c r="E650" s="6"/>
      <c r="F650" s="6"/>
      <c r="G650" s="6"/>
      <c r="H650" s="6"/>
      <c r="I650" s="6"/>
      <c r="J650" s="6"/>
      <c r="K650" s="6"/>
    </row>
    <row r="651" spans="5:15" x14ac:dyDescent="0.25">
      <c r="E651" s="6"/>
      <c r="F651" s="6"/>
      <c r="G651" s="6"/>
      <c r="H651" s="6"/>
      <c r="I651" s="6"/>
      <c r="J651" s="6"/>
      <c r="K651" s="6"/>
    </row>
    <row r="652" spans="5:15" x14ac:dyDescent="0.25">
      <c r="E652" s="6"/>
      <c r="F652" s="6"/>
      <c r="G652" s="6"/>
      <c r="H652" s="6"/>
      <c r="I652" s="6"/>
      <c r="J652" s="6"/>
      <c r="K652" s="6"/>
    </row>
    <row r="653" spans="5:15" x14ac:dyDescent="0.25">
      <c r="E653" s="6"/>
      <c r="F653" s="6"/>
      <c r="G653" s="6"/>
      <c r="H653" s="6"/>
      <c r="I653" s="6"/>
      <c r="J653" s="6"/>
      <c r="K653" s="6"/>
    </row>
    <row r="654" spans="5:15" x14ac:dyDescent="0.25">
      <c r="E654" s="6"/>
      <c r="F654" s="6"/>
      <c r="G654" s="6"/>
      <c r="H654" s="6"/>
      <c r="I654" s="6"/>
      <c r="J654" s="6"/>
      <c r="K654" s="6"/>
    </row>
    <row r="655" spans="5:15" x14ac:dyDescent="0.25">
      <c r="E655" s="6"/>
      <c r="F655" s="6"/>
      <c r="G655" s="6"/>
      <c r="H655" s="6"/>
      <c r="I655" s="6"/>
      <c r="J655" s="6"/>
      <c r="K655" s="6"/>
    </row>
    <row r="656" spans="5:15" x14ac:dyDescent="0.25">
      <c r="E656" s="6"/>
      <c r="F656" s="6"/>
      <c r="G656" s="6"/>
      <c r="H656" s="6"/>
      <c r="I656" s="6"/>
      <c r="J656" s="6"/>
      <c r="K656" s="6"/>
    </row>
    <row r="657" spans="5:11" x14ac:dyDescent="0.25">
      <c r="E657" s="6"/>
      <c r="F657" s="6"/>
      <c r="G657" s="6"/>
      <c r="H657" s="6"/>
      <c r="I657" s="6"/>
      <c r="J657" s="6"/>
      <c r="K657" s="6"/>
    </row>
    <row r="658" spans="5:11" x14ac:dyDescent="0.25">
      <c r="E658" s="6"/>
      <c r="F658" s="6"/>
      <c r="G658" s="6"/>
      <c r="H658" s="6"/>
      <c r="I658" s="6"/>
      <c r="J658" s="6"/>
      <c r="K658" s="6"/>
    </row>
    <row r="659" spans="5:11" x14ac:dyDescent="0.25">
      <c r="E659" s="6"/>
      <c r="F659" s="6"/>
      <c r="G659" s="6"/>
      <c r="H659" s="6"/>
      <c r="I659" s="6"/>
      <c r="J659" s="6"/>
      <c r="K659" s="6"/>
    </row>
    <row r="660" spans="5:11" x14ac:dyDescent="0.25">
      <c r="E660" s="6"/>
      <c r="F660" s="6"/>
      <c r="G660" s="6"/>
      <c r="H660" s="6"/>
      <c r="I660" s="6"/>
      <c r="J660" s="6"/>
      <c r="K660" s="6"/>
    </row>
    <row r="661" spans="5:11" x14ac:dyDescent="0.25">
      <c r="E661" s="6"/>
      <c r="F661" s="6"/>
      <c r="G661" s="6"/>
      <c r="H661" s="6"/>
      <c r="I661" s="6"/>
      <c r="J661" s="6"/>
      <c r="K661" s="6"/>
    </row>
    <row r="662" spans="5:11" x14ac:dyDescent="0.25">
      <c r="E662" s="6"/>
      <c r="F662" s="6"/>
      <c r="G662" s="6"/>
      <c r="H662" s="6"/>
      <c r="I662" s="6"/>
      <c r="J662" s="6"/>
      <c r="K662" s="6"/>
    </row>
    <row r="663" spans="5:11" x14ac:dyDescent="0.25">
      <c r="E663" s="6"/>
      <c r="F663" s="6"/>
      <c r="G663" s="6"/>
      <c r="H663" s="6"/>
      <c r="I663" s="6"/>
      <c r="J663" s="6"/>
      <c r="K663" s="6"/>
    </row>
    <row r="664" spans="5:11" x14ac:dyDescent="0.25">
      <c r="E664" s="6"/>
      <c r="F664" s="6"/>
      <c r="G664" s="6"/>
      <c r="H664" s="6"/>
      <c r="I664" s="6"/>
      <c r="J664" s="6"/>
      <c r="K664" s="6"/>
    </row>
    <row r="665" spans="5:11" x14ac:dyDescent="0.25">
      <c r="E665" s="6"/>
      <c r="F665" s="6"/>
      <c r="G665" s="6"/>
      <c r="H665" s="6"/>
      <c r="I665" s="6"/>
      <c r="J665" s="6"/>
      <c r="K665" s="6"/>
    </row>
    <row r="666" spans="5:11" x14ac:dyDescent="0.25">
      <c r="E666" s="6"/>
      <c r="F666" s="6"/>
      <c r="G666" s="6"/>
      <c r="H666" s="6"/>
      <c r="I666" s="6"/>
      <c r="J666" s="6"/>
      <c r="K666" s="6"/>
    </row>
    <row r="667" spans="5:11" x14ac:dyDescent="0.25">
      <c r="E667" s="6"/>
      <c r="F667" s="6"/>
      <c r="G667" s="6"/>
      <c r="H667" s="6"/>
      <c r="I667" s="6"/>
      <c r="J667" s="6"/>
      <c r="K667" s="6"/>
    </row>
    <row r="668" spans="5:11" x14ac:dyDescent="0.25">
      <c r="E668" s="6"/>
      <c r="F668" s="6"/>
      <c r="G668" s="6"/>
      <c r="H668" s="6"/>
      <c r="I668" s="6"/>
      <c r="J668" s="6"/>
      <c r="K668" s="6"/>
    </row>
    <row r="669" spans="5:11" x14ac:dyDescent="0.25">
      <c r="E669" s="6"/>
      <c r="F669" s="6"/>
      <c r="G669" s="6"/>
      <c r="H669" s="6"/>
      <c r="I669" s="6"/>
      <c r="J669" s="6"/>
      <c r="K669" s="6"/>
    </row>
    <row r="670" spans="5:11" x14ac:dyDescent="0.25">
      <c r="E670" s="6"/>
      <c r="F670" s="6"/>
      <c r="G670" s="6"/>
      <c r="H670" s="6"/>
      <c r="I670" s="6"/>
      <c r="J670" s="6"/>
      <c r="K670" s="6"/>
    </row>
    <row r="671" spans="5:11" x14ac:dyDescent="0.25">
      <c r="E671" s="6"/>
      <c r="F671" s="6"/>
      <c r="G671" s="6"/>
      <c r="H671" s="6"/>
      <c r="I671" s="6"/>
      <c r="J671" s="6"/>
      <c r="K671" s="6"/>
    </row>
    <row r="672" spans="5:11" x14ac:dyDescent="0.25">
      <c r="E672" s="6"/>
      <c r="F672" s="6"/>
      <c r="G672" s="6"/>
      <c r="H672" s="6"/>
      <c r="I672" s="6"/>
      <c r="J672" s="6"/>
      <c r="K672" s="6"/>
    </row>
    <row r="673" spans="5:11" x14ac:dyDescent="0.25">
      <c r="E673" s="6"/>
      <c r="F673" s="6"/>
      <c r="G673" s="6"/>
      <c r="H673" s="6"/>
      <c r="I673" s="6"/>
      <c r="J673" s="6"/>
      <c r="K673" s="6"/>
    </row>
    <row r="674" spans="5:11" x14ac:dyDescent="0.25">
      <c r="E674" s="6"/>
      <c r="F674" s="6"/>
      <c r="G674" s="6"/>
      <c r="H674" s="6"/>
      <c r="I674" s="6"/>
      <c r="J674" s="6"/>
      <c r="K674" s="6"/>
    </row>
    <row r="675" spans="5:11" x14ac:dyDescent="0.25">
      <c r="E675" s="6"/>
      <c r="F675" s="6"/>
      <c r="G675" s="6"/>
      <c r="H675" s="6"/>
      <c r="I675" s="6"/>
      <c r="J675" s="6"/>
      <c r="K675" s="6"/>
    </row>
    <row r="676" spans="5:11" x14ac:dyDescent="0.25">
      <c r="E676" s="6"/>
      <c r="F676" s="6"/>
      <c r="G676" s="6"/>
      <c r="H676" s="6"/>
      <c r="I676" s="6"/>
      <c r="J676" s="6"/>
      <c r="K676" s="6"/>
    </row>
    <row r="677" spans="5:11" x14ac:dyDescent="0.25">
      <c r="E677" s="6"/>
      <c r="F677" s="6"/>
      <c r="G677" s="6"/>
      <c r="H677" s="6"/>
      <c r="I677" s="6"/>
      <c r="J677" s="6"/>
      <c r="K677" s="6"/>
    </row>
    <row r="678" spans="5:11" x14ac:dyDescent="0.25">
      <c r="E678" s="6"/>
      <c r="F678" s="6"/>
      <c r="G678" s="6"/>
      <c r="H678" s="6"/>
      <c r="I678" s="6"/>
      <c r="J678" s="6"/>
      <c r="K678" s="6"/>
    </row>
    <row r="679" spans="5:11" x14ac:dyDescent="0.25">
      <c r="E679" s="6"/>
      <c r="F679" s="6"/>
      <c r="G679" s="6"/>
      <c r="H679" s="6"/>
      <c r="I679" s="6"/>
      <c r="J679" s="6"/>
      <c r="K679" s="6"/>
    </row>
    <row r="680" spans="5:11" x14ac:dyDescent="0.25">
      <c r="E680" s="6"/>
      <c r="F680" s="6"/>
      <c r="G680" s="6"/>
      <c r="H680" s="6"/>
      <c r="I680" s="6"/>
      <c r="J680" s="6"/>
      <c r="K680" s="6"/>
    </row>
    <row r="681" spans="5:11" x14ac:dyDescent="0.25">
      <c r="E681" s="6"/>
      <c r="F681" s="6"/>
      <c r="G681" s="6"/>
      <c r="H681" s="6"/>
      <c r="I681" s="6"/>
      <c r="J681" s="6"/>
      <c r="K681" s="6"/>
    </row>
    <row r="682" spans="5:11" x14ac:dyDescent="0.25">
      <c r="E682" s="6"/>
      <c r="F682" s="6"/>
      <c r="G682" s="6"/>
      <c r="H682" s="6"/>
      <c r="I682" s="6"/>
      <c r="J682" s="6"/>
      <c r="K682" s="6"/>
    </row>
    <row r="683" spans="5:11" x14ac:dyDescent="0.25">
      <c r="E683" s="6"/>
      <c r="F683" s="6"/>
      <c r="G683" s="6"/>
      <c r="H683" s="6"/>
      <c r="I683" s="6"/>
      <c r="J683" s="6"/>
      <c r="K683" s="6"/>
    </row>
    <row r="684" spans="5:11" x14ac:dyDescent="0.25">
      <c r="E684" s="6"/>
      <c r="F684" s="6"/>
      <c r="G684" s="6"/>
      <c r="H684" s="6"/>
      <c r="I684" s="6"/>
      <c r="J684" s="6"/>
      <c r="K684" s="6"/>
    </row>
    <row r="685" spans="5:11" x14ac:dyDescent="0.25">
      <c r="E685" s="6"/>
      <c r="F685" s="6"/>
      <c r="G685" s="6"/>
      <c r="H685" s="6"/>
      <c r="I685" s="6"/>
      <c r="J685" s="6"/>
      <c r="K685" s="6"/>
    </row>
    <row r="686" spans="5:11" x14ac:dyDescent="0.25">
      <c r="E686" s="6"/>
      <c r="F686" s="6"/>
      <c r="G686" s="6"/>
      <c r="H686" s="6"/>
      <c r="I686" s="6"/>
      <c r="J686" s="6"/>
      <c r="K686" s="6"/>
    </row>
    <row r="687" spans="5:11" x14ac:dyDescent="0.25">
      <c r="E687" s="6"/>
      <c r="F687" s="6"/>
      <c r="G687" s="6"/>
      <c r="H687" s="6"/>
      <c r="I687" s="6"/>
      <c r="J687" s="6"/>
      <c r="K687" s="6"/>
    </row>
    <row r="688" spans="5:11" x14ac:dyDescent="0.25">
      <c r="E688" s="6"/>
      <c r="F688" s="6"/>
      <c r="G688" s="6"/>
      <c r="H688" s="6"/>
      <c r="I688" s="6"/>
      <c r="J688" s="6"/>
      <c r="K688" s="6"/>
    </row>
    <row r="689" spans="5:11" x14ac:dyDescent="0.25">
      <c r="E689" s="6"/>
      <c r="F689" s="6"/>
      <c r="G689" s="6"/>
      <c r="H689" s="6"/>
      <c r="I689" s="6"/>
      <c r="J689" s="6"/>
      <c r="K689" s="6"/>
    </row>
    <row r="690" spans="5:11" x14ac:dyDescent="0.25">
      <c r="E690" s="6"/>
      <c r="F690" s="6"/>
      <c r="G690" s="6"/>
      <c r="H690" s="6"/>
      <c r="I690" s="6"/>
      <c r="J690" s="6"/>
      <c r="K690" s="6"/>
    </row>
    <row r="691" spans="5:11" x14ac:dyDescent="0.25">
      <c r="E691" s="6"/>
      <c r="F691" s="6"/>
      <c r="G691" s="6"/>
      <c r="H691" s="6"/>
      <c r="I691" s="6"/>
      <c r="J691" s="6"/>
      <c r="K691" s="6"/>
    </row>
    <row r="692" spans="5:11" x14ac:dyDescent="0.25">
      <c r="E692" s="6"/>
      <c r="F692" s="6"/>
      <c r="G692" s="6"/>
      <c r="H692" s="6"/>
      <c r="I692" s="6"/>
      <c r="J692" s="6"/>
      <c r="K692" s="6"/>
    </row>
    <row r="693" spans="5:11" x14ac:dyDescent="0.25">
      <c r="E693" s="6"/>
      <c r="F693" s="6"/>
      <c r="G693" s="6"/>
      <c r="H693" s="6"/>
      <c r="I693" s="6"/>
      <c r="J693" s="6"/>
      <c r="K693" s="6"/>
    </row>
    <row r="694" spans="5:11" x14ac:dyDescent="0.25">
      <c r="E694" s="6"/>
      <c r="F694" s="6"/>
      <c r="G694" s="6"/>
      <c r="H694" s="6"/>
      <c r="I694" s="6"/>
      <c r="J694" s="6"/>
      <c r="K694" s="6"/>
    </row>
    <row r="695" spans="5:11" x14ac:dyDescent="0.25">
      <c r="E695" s="6"/>
      <c r="F695" s="6"/>
      <c r="G695" s="6"/>
      <c r="H695" s="6"/>
      <c r="I695" s="6"/>
      <c r="J695" s="6"/>
      <c r="K695" s="6"/>
    </row>
    <row r="696" spans="5:11" x14ac:dyDescent="0.25">
      <c r="E696" s="6"/>
      <c r="F696" s="6"/>
      <c r="G696" s="6"/>
      <c r="H696" s="6"/>
      <c r="I696" s="6"/>
      <c r="J696" s="6"/>
      <c r="K696" s="6"/>
    </row>
    <row r="697" spans="5:11" x14ac:dyDescent="0.25">
      <c r="E697" s="6"/>
      <c r="F697" s="6"/>
      <c r="G697" s="6"/>
      <c r="H697" s="6"/>
      <c r="I697" s="6"/>
      <c r="J697" s="6"/>
      <c r="K697" s="6"/>
    </row>
    <row r="698" spans="5:11" x14ac:dyDescent="0.25">
      <c r="E698" s="6"/>
      <c r="F698" s="6"/>
      <c r="G698" s="6"/>
      <c r="H698" s="6"/>
      <c r="I698" s="6"/>
      <c r="J698" s="6"/>
      <c r="K698" s="6"/>
    </row>
    <row r="699" spans="5:11" x14ac:dyDescent="0.25">
      <c r="E699" s="6"/>
      <c r="F699" s="6"/>
      <c r="G699" s="6"/>
      <c r="H699" s="6"/>
      <c r="I699" s="6"/>
      <c r="J699" s="6"/>
      <c r="K699" s="6"/>
    </row>
    <row r="700" spans="5:11" x14ac:dyDescent="0.25">
      <c r="E700" s="6"/>
      <c r="F700" s="6"/>
      <c r="G700" s="6"/>
      <c r="H700" s="6"/>
      <c r="I700" s="6"/>
      <c r="J700" s="6"/>
      <c r="K700" s="6"/>
    </row>
    <row r="701" spans="5:11" x14ac:dyDescent="0.25">
      <c r="E701" s="6"/>
      <c r="F701" s="6"/>
      <c r="G701" s="6"/>
      <c r="H701" s="6"/>
      <c r="I701" s="6"/>
      <c r="J701" s="6"/>
      <c r="K701" s="6"/>
    </row>
    <row r="702" spans="5:11" x14ac:dyDescent="0.25">
      <c r="E702" s="6"/>
      <c r="F702" s="6"/>
      <c r="G702" s="6"/>
      <c r="H702" s="6"/>
      <c r="I702" s="6"/>
      <c r="J702" s="6"/>
      <c r="K702" s="6"/>
    </row>
    <row r="703" spans="5:11" x14ac:dyDescent="0.25">
      <c r="E703" s="6"/>
      <c r="F703" s="6"/>
      <c r="G703" s="6"/>
      <c r="H703" s="6"/>
      <c r="I703" s="6"/>
      <c r="J703" s="6"/>
      <c r="K703" s="6"/>
    </row>
    <row r="704" spans="5:11" x14ac:dyDescent="0.25">
      <c r="E704" s="6"/>
      <c r="F704" s="6"/>
      <c r="G704" s="6"/>
      <c r="H704" s="6"/>
      <c r="I704" s="6"/>
      <c r="J704" s="6"/>
      <c r="K704" s="6"/>
    </row>
    <row r="705" spans="5:11" x14ac:dyDescent="0.25">
      <c r="E705" s="6"/>
      <c r="F705" s="6"/>
      <c r="G705" s="6"/>
      <c r="H705" s="6"/>
      <c r="I705" s="6"/>
      <c r="J705" s="6"/>
      <c r="K705" s="6"/>
    </row>
    <row r="706" spans="5:11" x14ac:dyDescent="0.25">
      <c r="E706" s="6"/>
      <c r="F706" s="6"/>
      <c r="G706" s="6"/>
      <c r="H706" s="6"/>
      <c r="I706" s="6"/>
      <c r="J706" s="6"/>
      <c r="K706" s="6"/>
    </row>
    <row r="707" spans="5:11" x14ac:dyDescent="0.25">
      <c r="E707" s="6"/>
      <c r="F707" s="6"/>
      <c r="G707" s="6"/>
      <c r="H707" s="6"/>
      <c r="I707" s="6"/>
      <c r="J707" s="6"/>
      <c r="K707" s="6"/>
    </row>
    <row r="708" spans="5:11" x14ac:dyDescent="0.25">
      <c r="E708" s="6"/>
      <c r="F708" s="6"/>
      <c r="G708" s="6"/>
      <c r="H708" s="6"/>
      <c r="I708" s="6"/>
      <c r="J708" s="6"/>
      <c r="K708" s="6"/>
    </row>
    <row r="709" spans="5:11" x14ac:dyDescent="0.25">
      <c r="E709" s="6"/>
      <c r="F709" s="6"/>
      <c r="G709" s="6"/>
      <c r="H709" s="6"/>
      <c r="I709" s="6"/>
      <c r="J709" s="6"/>
      <c r="K709" s="6"/>
    </row>
    <row r="710" spans="5:11" x14ac:dyDescent="0.25">
      <c r="E710" s="6"/>
      <c r="F710" s="6"/>
      <c r="G710" s="6"/>
      <c r="H710" s="6"/>
      <c r="I710" s="6"/>
      <c r="J710" s="6"/>
      <c r="K710" s="6"/>
    </row>
    <row r="711" spans="5:11" x14ac:dyDescent="0.25">
      <c r="E711" s="6"/>
      <c r="F711" s="6"/>
      <c r="G711" s="6"/>
      <c r="H711" s="6"/>
      <c r="I711" s="6"/>
      <c r="J711" s="6"/>
      <c r="K711" s="6"/>
    </row>
    <row r="712" spans="5:11" x14ac:dyDescent="0.25">
      <c r="E712" s="6"/>
      <c r="F712" s="6"/>
      <c r="G712" s="6"/>
      <c r="H712" s="6"/>
      <c r="I712" s="6"/>
      <c r="J712" s="6"/>
      <c r="K712" s="6"/>
    </row>
    <row r="713" spans="5:11" x14ac:dyDescent="0.25">
      <c r="E713" s="6"/>
      <c r="F713" s="6"/>
      <c r="G713" s="6"/>
      <c r="H713" s="6"/>
      <c r="I713" s="6"/>
      <c r="J713" s="6"/>
      <c r="K713" s="6"/>
    </row>
    <row r="714" spans="5:11" x14ac:dyDescent="0.25">
      <c r="E714" s="6"/>
      <c r="F714" s="6"/>
      <c r="G714" s="6"/>
      <c r="H714" s="6"/>
      <c r="I714" s="6"/>
      <c r="J714" s="6"/>
      <c r="K714" s="6"/>
    </row>
    <row r="715" spans="5:11" x14ac:dyDescent="0.25">
      <c r="E715" s="6"/>
      <c r="F715" s="6"/>
      <c r="G715" s="6"/>
      <c r="H715" s="6"/>
      <c r="I715" s="6"/>
      <c r="J715" s="6"/>
      <c r="K715" s="6"/>
    </row>
    <row r="716" spans="5:11" x14ac:dyDescent="0.25">
      <c r="E716" s="6"/>
      <c r="F716" s="6"/>
      <c r="G716" s="6"/>
      <c r="H716" s="6"/>
      <c r="I716" s="6"/>
      <c r="J716" s="6"/>
      <c r="K716" s="6"/>
    </row>
    <row r="717" spans="5:11" x14ac:dyDescent="0.25">
      <c r="E717" s="6"/>
      <c r="F717" s="6"/>
      <c r="G717" s="6"/>
      <c r="H717" s="6"/>
      <c r="I717" s="6"/>
      <c r="J717" s="6"/>
      <c r="K717" s="6"/>
    </row>
    <row r="718" spans="5:11" x14ac:dyDescent="0.25">
      <c r="E718" s="6"/>
      <c r="F718" s="6"/>
      <c r="G718" s="6"/>
      <c r="H718" s="6"/>
      <c r="I718" s="6"/>
      <c r="J718" s="6"/>
      <c r="K718" s="6"/>
    </row>
    <row r="719" spans="5:11" x14ac:dyDescent="0.25">
      <c r="E719" s="6"/>
      <c r="F719" s="6"/>
      <c r="G719" s="6"/>
      <c r="H719" s="6"/>
      <c r="I719" s="6"/>
      <c r="J719" s="6"/>
      <c r="K719" s="6"/>
    </row>
    <row r="720" spans="5:11" x14ac:dyDescent="0.25">
      <c r="E720" s="6"/>
      <c r="F720" s="6"/>
      <c r="G720" s="6"/>
      <c r="H720" s="6"/>
      <c r="I720" s="6"/>
      <c r="J720" s="6"/>
      <c r="K720" s="6"/>
    </row>
    <row r="721" spans="5:11" x14ac:dyDescent="0.25">
      <c r="E721" s="6"/>
      <c r="F721" s="6"/>
      <c r="G721" s="6"/>
      <c r="H721" s="6"/>
      <c r="I721" s="6"/>
      <c r="J721" s="6"/>
      <c r="K721" s="6"/>
    </row>
    <row r="722" spans="5:11" x14ac:dyDescent="0.25">
      <c r="E722" s="6"/>
      <c r="F722" s="6"/>
      <c r="G722" s="6"/>
      <c r="H722" s="6"/>
      <c r="I722" s="6"/>
      <c r="J722" s="6"/>
      <c r="K722" s="6"/>
    </row>
    <row r="723" spans="5:11" x14ac:dyDescent="0.25">
      <c r="E723" s="6"/>
      <c r="F723" s="6"/>
      <c r="G723" s="6"/>
      <c r="H723" s="6"/>
      <c r="I723" s="6"/>
      <c r="J723" s="6"/>
      <c r="K723" s="6"/>
    </row>
    <row r="724" spans="5:11" x14ac:dyDescent="0.25">
      <c r="E724" s="6"/>
      <c r="F724" s="6"/>
      <c r="G724" s="6"/>
      <c r="H724" s="6"/>
      <c r="I724" s="6"/>
      <c r="J724" s="6"/>
      <c r="K724" s="6"/>
    </row>
    <row r="725" spans="5:11" x14ac:dyDescent="0.25">
      <c r="E725" s="6"/>
      <c r="F725" s="6"/>
      <c r="G725" s="6"/>
      <c r="H725" s="6"/>
      <c r="I725" s="6"/>
      <c r="J725" s="6"/>
      <c r="K725" s="6"/>
    </row>
    <row r="726" spans="5:11" x14ac:dyDescent="0.25">
      <c r="E726" s="6"/>
      <c r="F726" s="6"/>
      <c r="G726" s="6"/>
      <c r="H726" s="6"/>
      <c r="I726" s="6"/>
      <c r="J726" s="6"/>
      <c r="K726" s="6"/>
    </row>
    <row r="727" spans="5:11" x14ac:dyDescent="0.25">
      <c r="E727" s="6"/>
      <c r="F727" s="6"/>
      <c r="G727" s="6"/>
      <c r="H727" s="6"/>
      <c r="I727" s="6"/>
      <c r="J727" s="6"/>
      <c r="K727" s="6"/>
    </row>
    <row r="728" spans="5:11" x14ac:dyDescent="0.25">
      <c r="E728" s="6"/>
      <c r="F728" s="6"/>
      <c r="G728" s="6"/>
      <c r="H728" s="6"/>
      <c r="I728" s="6"/>
      <c r="J728" s="6"/>
      <c r="K728" s="6"/>
    </row>
    <row r="729" spans="5:11" x14ac:dyDescent="0.25">
      <c r="E729" s="6"/>
      <c r="F729" s="6"/>
      <c r="G729" s="6"/>
      <c r="H729" s="6"/>
      <c r="I729" s="6"/>
      <c r="J729" s="6"/>
      <c r="K729" s="6"/>
    </row>
    <row r="730" spans="5:11" x14ac:dyDescent="0.25">
      <c r="E730" s="6"/>
      <c r="F730" s="6"/>
      <c r="G730" s="6"/>
      <c r="H730" s="6"/>
      <c r="I730" s="6"/>
      <c r="J730" s="6"/>
      <c r="K730" s="6"/>
    </row>
    <row r="731" spans="5:11" x14ac:dyDescent="0.25">
      <c r="E731" s="6"/>
      <c r="F731" s="6"/>
      <c r="G731" s="6"/>
      <c r="H731" s="6"/>
      <c r="I731" s="6"/>
      <c r="J731" s="6"/>
      <c r="K731" s="6"/>
    </row>
    <row r="732" spans="5:11" x14ac:dyDescent="0.25">
      <c r="E732" s="6"/>
      <c r="F732" s="6"/>
      <c r="G732" s="6"/>
      <c r="H732" s="6"/>
      <c r="I732" s="6"/>
      <c r="J732" s="6"/>
      <c r="K732" s="6"/>
    </row>
    <row r="733" spans="5:11" x14ac:dyDescent="0.25">
      <c r="E733" s="6"/>
      <c r="F733" s="6"/>
      <c r="G733" s="6"/>
      <c r="H733" s="6"/>
      <c r="I733" s="6"/>
      <c r="J733" s="6"/>
      <c r="K733" s="6"/>
    </row>
    <row r="734" spans="5:11" x14ac:dyDescent="0.25">
      <c r="E734" s="6"/>
      <c r="F734" s="6"/>
      <c r="G734" s="6"/>
      <c r="H734" s="6"/>
      <c r="I734" s="6"/>
      <c r="J734" s="6"/>
      <c r="K734" s="6"/>
    </row>
    <row r="735" spans="5:11" x14ac:dyDescent="0.25">
      <c r="E735" s="6"/>
      <c r="F735" s="6"/>
      <c r="G735" s="6"/>
      <c r="H735" s="6"/>
      <c r="I735" s="6"/>
      <c r="J735" s="6"/>
      <c r="K735" s="6"/>
    </row>
    <row r="736" spans="5:11" x14ac:dyDescent="0.25">
      <c r="E736" s="6"/>
      <c r="F736" s="6"/>
      <c r="G736" s="6"/>
      <c r="H736" s="6"/>
      <c r="I736" s="6"/>
      <c r="J736" s="6"/>
      <c r="K736" s="6"/>
    </row>
    <row r="737" spans="5:11" x14ac:dyDescent="0.25">
      <c r="E737" s="6"/>
      <c r="F737" s="6"/>
      <c r="G737" s="6"/>
      <c r="H737" s="6"/>
      <c r="I737" s="6"/>
      <c r="J737" s="6"/>
      <c r="K737" s="6"/>
    </row>
    <row r="738" spans="5:11" x14ac:dyDescent="0.25">
      <c r="E738" s="6"/>
      <c r="F738" s="6"/>
      <c r="G738" s="6"/>
      <c r="H738" s="6"/>
      <c r="I738" s="6"/>
      <c r="J738" s="6"/>
      <c r="K738" s="6"/>
    </row>
    <row r="739" spans="5:11" x14ac:dyDescent="0.25">
      <c r="E739" s="6"/>
      <c r="F739" s="6"/>
      <c r="G739" s="6"/>
      <c r="H739" s="6"/>
      <c r="I739" s="6"/>
      <c r="J739" s="6"/>
      <c r="K739" s="6"/>
    </row>
    <row r="740" spans="5:11" x14ac:dyDescent="0.25">
      <c r="E740" s="6"/>
      <c r="F740" s="6"/>
      <c r="G740" s="6"/>
      <c r="H740" s="6"/>
      <c r="I740" s="6"/>
      <c r="J740" s="6"/>
      <c r="K740" s="6"/>
    </row>
    <row r="741" spans="5:11" x14ac:dyDescent="0.25">
      <c r="E741" s="6"/>
      <c r="F741" s="6"/>
      <c r="G741" s="6"/>
      <c r="H741" s="6"/>
      <c r="I741" s="6"/>
      <c r="J741" s="6"/>
      <c r="K741" s="6"/>
    </row>
    <row r="742" spans="5:11" x14ac:dyDescent="0.25">
      <c r="E742" s="6"/>
      <c r="F742" s="6"/>
      <c r="G742" s="6"/>
      <c r="H742" s="6"/>
      <c r="I742" s="6"/>
      <c r="J742" s="6"/>
      <c r="K742" s="6"/>
    </row>
    <row r="743" spans="5:11" x14ac:dyDescent="0.25">
      <c r="E743" s="6"/>
      <c r="F743" s="6"/>
      <c r="G743" s="6"/>
      <c r="H743" s="6"/>
      <c r="I743" s="6"/>
      <c r="J743" s="6"/>
      <c r="K743" s="6"/>
    </row>
    <row r="744" spans="5:11" x14ac:dyDescent="0.25">
      <c r="E744" s="6"/>
      <c r="F744" s="6"/>
      <c r="G744" s="6"/>
      <c r="H744" s="6"/>
      <c r="I744" s="6"/>
      <c r="J744" s="6"/>
      <c r="K744" s="6"/>
    </row>
    <row r="745" spans="5:11" x14ac:dyDescent="0.25">
      <c r="E745" s="6"/>
      <c r="F745" s="6"/>
      <c r="G745" s="6"/>
      <c r="H745" s="6"/>
      <c r="I745" s="6"/>
      <c r="J745" s="6"/>
      <c r="K745" s="6"/>
    </row>
    <row r="746" spans="5:11" x14ac:dyDescent="0.25">
      <c r="E746" s="6"/>
      <c r="F746" s="6"/>
      <c r="G746" s="6"/>
      <c r="H746" s="6"/>
      <c r="I746" s="6"/>
      <c r="J746" s="6"/>
      <c r="K746" s="6"/>
    </row>
    <row r="747" spans="5:11" x14ac:dyDescent="0.25">
      <c r="E747" s="6"/>
      <c r="F747" s="6"/>
      <c r="G747" s="6"/>
      <c r="H747" s="6"/>
      <c r="I747" s="6"/>
      <c r="J747" s="6"/>
      <c r="K747" s="6"/>
    </row>
    <row r="748" spans="5:11" x14ac:dyDescent="0.25">
      <c r="E748" s="6"/>
      <c r="F748" s="6"/>
      <c r="G748" s="6"/>
      <c r="H748" s="6"/>
      <c r="I748" s="6"/>
      <c r="J748" s="6"/>
      <c r="K748" s="6"/>
    </row>
    <row r="749" spans="5:11" x14ac:dyDescent="0.25">
      <c r="E749" s="6"/>
      <c r="F749" s="6"/>
      <c r="G749" s="6"/>
      <c r="H749" s="6"/>
      <c r="I749" s="6"/>
      <c r="J749" s="6"/>
      <c r="K749" s="6"/>
    </row>
    <row r="750" spans="5:11" x14ac:dyDescent="0.25">
      <c r="E750" s="6"/>
      <c r="F750" s="6"/>
      <c r="G750" s="6"/>
      <c r="H750" s="6"/>
      <c r="I750" s="6"/>
      <c r="J750" s="6"/>
      <c r="K750" s="6"/>
    </row>
    <row r="751" spans="5:11" x14ac:dyDescent="0.25">
      <c r="E751" s="6"/>
      <c r="F751" s="6"/>
      <c r="G751" s="6"/>
      <c r="H751" s="6"/>
      <c r="I751" s="6"/>
      <c r="J751" s="6"/>
      <c r="K751" s="6"/>
    </row>
    <row r="752" spans="5:11" x14ac:dyDescent="0.25">
      <c r="E752" s="6"/>
      <c r="F752" s="6"/>
      <c r="G752" s="6"/>
      <c r="H752" s="6"/>
      <c r="I752" s="6"/>
      <c r="J752" s="6"/>
      <c r="K752" s="6"/>
    </row>
    <row r="753" spans="5:11" x14ac:dyDescent="0.25">
      <c r="E753" s="6"/>
      <c r="F753" s="6"/>
      <c r="G753" s="6"/>
      <c r="H753" s="6"/>
      <c r="I753" s="6"/>
      <c r="J753" s="6"/>
      <c r="K753" s="6"/>
    </row>
    <row r="754" spans="5:11" x14ac:dyDescent="0.25">
      <c r="E754" s="6"/>
      <c r="F754" s="6"/>
      <c r="G754" s="6"/>
      <c r="H754" s="6"/>
      <c r="I754" s="6"/>
      <c r="J754" s="6"/>
      <c r="K754" s="6"/>
    </row>
    <row r="755" spans="5:11" x14ac:dyDescent="0.25">
      <c r="E755" s="6"/>
      <c r="F755" s="6"/>
      <c r="G755" s="6"/>
      <c r="H755" s="6"/>
      <c r="I755" s="6"/>
      <c r="J755" s="6"/>
      <c r="K755" s="6"/>
    </row>
    <row r="756" spans="5:11" x14ac:dyDescent="0.25">
      <c r="E756" s="6"/>
      <c r="F756" s="6"/>
      <c r="G756" s="6"/>
      <c r="H756" s="6"/>
      <c r="I756" s="6"/>
      <c r="J756" s="6"/>
      <c r="K756" s="6"/>
    </row>
    <row r="757" spans="5:11" x14ac:dyDescent="0.25">
      <c r="E757" s="6"/>
      <c r="F757" s="6"/>
      <c r="G757" s="6"/>
      <c r="H757" s="6"/>
      <c r="I757" s="6"/>
      <c r="J757" s="6"/>
      <c r="K757" s="6"/>
    </row>
    <row r="758" spans="5:11" x14ac:dyDescent="0.25">
      <c r="E758" s="6"/>
      <c r="F758" s="6"/>
      <c r="G758" s="6"/>
      <c r="H758" s="6"/>
      <c r="I758" s="6"/>
      <c r="J758" s="6"/>
      <c r="K758" s="6"/>
    </row>
    <row r="759" spans="5:11" x14ac:dyDescent="0.25">
      <c r="E759" s="6"/>
      <c r="F759" s="6"/>
      <c r="G759" s="6"/>
      <c r="H759" s="6"/>
      <c r="I759" s="6"/>
      <c r="J759" s="6"/>
      <c r="K759" s="6"/>
    </row>
    <row r="760" spans="5:11" x14ac:dyDescent="0.25">
      <c r="E760" s="6"/>
      <c r="F760" s="6"/>
      <c r="G760" s="6"/>
      <c r="H760" s="6"/>
      <c r="I760" s="6"/>
      <c r="J760" s="6"/>
      <c r="K760" s="6"/>
    </row>
    <row r="761" spans="5:11" x14ac:dyDescent="0.25">
      <c r="E761" s="6"/>
      <c r="F761" s="6"/>
      <c r="G761" s="6"/>
      <c r="H761" s="6"/>
      <c r="I761" s="6"/>
      <c r="J761" s="6"/>
      <c r="K761" s="6"/>
    </row>
    <row r="762" spans="5:11" x14ac:dyDescent="0.25">
      <c r="E762" s="6"/>
      <c r="F762" s="6"/>
      <c r="G762" s="6"/>
      <c r="H762" s="6"/>
      <c r="I762" s="6"/>
      <c r="J762" s="6"/>
      <c r="K762" s="6"/>
    </row>
    <row r="763" spans="5:11" x14ac:dyDescent="0.25">
      <c r="E763" s="6"/>
      <c r="F763" s="6"/>
      <c r="G763" s="6"/>
      <c r="H763" s="6"/>
      <c r="I763" s="6"/>
      <c r="J763" s="6"/>
      <c r="K763" s="6"/>
    </row>
    <row r="764" spans="5:11" x14ac:dyDescent="0.25">
      <c r="E764" s="6"/>
      <c r="F764" s="6"/>
      <c r="G764" s="6"/>
      <c r="H764" s="6"/>
      <c r="I764" s="6"/>
      <c r="J764" s="6"/>
      <c r="K764" s="6"/>
    </row>
    <row r="765" spans="5:11" x14ac:dyDescent="0.25">
      <c r="E765" s="6"/>
      <c r="F765" s="6"/>
      <c r="G765" s="6"/>
      <c r="H765" s="6"/>
      <c r="I765" s="6"/>
      <c r="J765" s="6"/>
      <c r="K765" s="6"/>
    </row>
    <row r="766" spans="5:11" x14ac:dyDescent="0.25">
      <c r="E766" s="6"/>
      <c r="F766" s="6"/>
      <c r="G766" s="6"/>
      <c r="H766" s="6"/>
      <c r="I766" s="6"/>
      <c r="J766" s="6"/>
      <c r="K766" s="6"/>
    </row>
    <row r="767" spans="5:11" x14ac:dyDescent="0.25">
      <c r="E767" s="6"/>
      <c r="F767" s="6"/>
      <c r="G767" s="6"/>
      <c r="H767" s="6"/>
      <c r="I767" s="6"/>
      <c r="J767" s="6"/>
      <c r="K767" s="6"/>
    </row>
    <row r="768" spans="5:11" x14ac:dyDescent="0.25">
      <c r="E768" s="6"/>
      <c r="F768" s="6"/>
      <c r="G768" s="6"/>
      <c r="H768" s="6"/>
      <c r="I768" s="6"/>
      <c r="J768" s="6"/>
      <c r="K768" s="6"/>
    </row>
    <row r="769" spans="5:11" x14ac:dyDescent="0.25">
      <c r="E769" s="6"/>
      <c r="F769" s="6"/>
      <c r="G769" s="6"/>
      <c r="H769" s="6"/>
      <c r="I769" s="6"/>
      <c r="J769" s="6"/>
      <c r="K769" s="6"/>
    </row>
    <row r="770" spans="5:11" x14ac:dyDescent="0.25">
      <c r="E770" s="6"/>
      <c r="F770" s="6"/>
      <c r="G770" s="6"/>
      <c r="H770" s="6"/>
      <c r="I770" s="6"/>
      <c r="J770" s="6"/>
      <c r="K770" s="6"/>
    </row>
    <row r="771" spans="5:11" x14ac:dyDescent="0.25">
      <c r="E771" s="6"/>
      <c r="F771" s="6"/>
      <c r="G771" s="6"/>
      <c r="H771" s="6"/>
      <c r="I771" s="6"/>
      <c r="J771" s="6"/>
      <c r="K771" s="6"/>
    </row>
    <row r="772" spans="5:11" x14ac:dyDescent="0.25">
      <c r="E772" s="6"/>
      <c r="F772" s="6"/>
      <c r="G772" s="6"/>
      <c r="H772" s="6"/>
      <c r="I772" s="6"/>
      <c r="J772" s="6"/>
      <c r="K772" s="6"/>
    </row>
    <row r="773" spans="5:11" x14ac:dyDescent="0.25">
      <c r="E773" s="6"/>
      <c r="F773" s="6"/>
      <c r="G773" s="6"/>
      <c r="H773" s="6"/>
      <c r="I773" s="6"/>
      <c r="J773" s="6"/>
      <c r="K773" s="6"/>
    </row>
    <row r="774" spans="5:11" x14ac:dyDescent="0.25">
      <c r="E774" s="6"/>
      <c r="F774" s="6"/>
      <c r="G774" s="6"/>
      <c r="H774" s="6"/>
      <c r="I774" s="6"/>
      <c r="J774" s="6"/>
      <c r="K774" s="6"/>
    </row>
    <row r="775" spans="5:11" x14ac:dyDescent="0.25">
      <c r="E775" s="6"/>
      <c r="F775" s="6"/>
      <c r="G775" s="6"/>
      <c r="H775" s="6"/>
      <c r="I775" s="6"/>
      <c r="J775" s="6"/>
      <c r="K775" s="6"/>
    </row>
    <row r="776" spans="5:11" x14ac:dyDescent="0.25">
      <c r="E776" s="6"/>
      <c r="F776" s="6"/>
      <c r="G776" s="6"/>
      <c r="H776" s="6"/>
      <c r="I776" s="6"/>
      <c r="J776" s="6"/>
      <c r="K776" s="6"/>
    </row>
    <row r="777" spans="5:11" x14ac:dyDescent="0.25">
      <c r="E777" s="6"/>
      <c r="F777" s="6"/>
      <c r="G777" s="6"/>
      <c r="H777" s="6"/>
      <c r="I777" s="6"/>
      <c r="J777" s="6"/>
      <c r="K777" s="6"/>
    </row>
    <row r="778" spans="5:11" x14ac:dyDescent="0.25">
      <c r="E778" s="6"/>
      <c r="F778" s="6"/>
      <c r="G778" s="6"/>
      <c r="H778" s="6"/>
      <c r="I778" s="6"/>
      <c r="J778" s="6"/>
      <c r="K778" s="6"/>
    </row>
    <row r="779" spans="5:11" x14ac:dyDescent="0.25">
      <c r="E779" s="6"/>
      <c r="F779" s="6"/>
      <c r="G779" s="6"/>
      <c r="H779" s="6"/>
      <c r="I779" s="6"/>
      <c r="J779" s="6"/>
      <c r="K779" s="6"/>
    </row>
    <row r="780" spans="5:11" x14ac:dyDescent="0.25">
      <c r="E780" s="6"/>
      <c r="F780" s="6"/>
      <c r="G780" s="6"/>
      <c r="H780" s="6"/>
      <c r="I780" s="6"/>
      <c r="J780" s="6"/>
      <c r="K780" s="6"/>
    </row>
    <row r="781" spans="5:11" x14ac:dyDescent="0.25">
      <c r="E781" s="6"/>
      <c r="F781" s="6"/>
      <c r="G781" s="6"/>
      <c r="H781" s="6"/>
      <c r="I781" s="6"/>
      <c r="J781" s="6"/>
      <c r="K781" s="6"/>
    </row>
    <row r="782" spans="5:11" x14ac:dyDescent="0.25">
      <c r="E782" s="6"/>
      <c r="F782" s="6"/>
      <c r="G782" s="6"/>
      <c r="H782" s="6"/>
      <c r="I782" s="6"/>
      <c r="J782" s="6"/>
      <c r="K782" s="6"/>
    </row>
    <row r="783" spans="5:11" x14ac:dyDescent="0.25">
      <c r="E783" s="6"/>
      <c r="F783" s="6"/>
      <c r="G783" s="6"/>
      <c r="H783" s="6"/>
      <c r="I783" s="6"/>
      <c r="J783" s="6"/>
      <c r="K783" s="6"/>
    </row>
    <row r="784" spans="5:11" x14ac:dyDescent="0.25">
      <c r="E784" s="6"/>
      <c r="F784" s="6"/>
      <c r="G784" s="6"/>
      <c r="H784" s="6"/>
      <c r="I784" s="6"/>
      <c r="J784" s="6"/>
      <c r="K784" s="6"/>
    </row>
    <row r="785" spans="5:11" x14ac:dyDescent="0.25">
      <c r="E785" s="6"/>
      <c r="F785" s="6"/>
      <c r="G785" s="6"/>
      <c r="H785" s="6"/>
      <c r="I785" s="6"/>
      <c r="J785" s="6"/>
      <c r="K785" s="6"/>
    </row>
    <row r="786" spans="5:11" x14ac:dyDescent="0.25">
      <c r="E786" s="6"/>
      <c r="F786" s="6"/>
      <c r="G786" s="6"/>
      <c r="H786" s="6"/>
      <c r="I786" s="6"/>
      <c r="J786" s="6"/>
      <c r="K786" s="6"/>
    </row>
    <row r="787" spans="5:11" x14ac:dyDescent="0.25">
      <c r="E787" s="6"/>
      <c r="F787" s="6"/>
      <c r="G787" s="6"/>
      <c r="H787" s="6"/>
      <c r="I787" s="6"/>
      <c r="J787" s="6"/>
      <c r="K787" s="6"/>
    </row>
    <row r="788" spans="5:11" x14ac:dyDescent="0.25">
      <c r="E788" s="6"/>
      <c r="F788" s="6"/>
      <c r="G788" s="6"/>
      <c r="H788" s="6"/>
      <c r="I788" s="6"/>
      <c r="J788" s="6"/>
      <c r="K788" s="6"/>
    </row>
    <row r="789" spans="5:11" x14ac:dyDescent="0.25">
      <c r="E789" s="6"/>
      <c r="F789" s="6"/>
      <c r="G789" s="6"/>
      <c r="H789" s="6"/>
      <c r="I789" s="6"/>
      <c r="J789" s="6"/>
      <c r="K789" s="6"/>
    </row>
    <row r="790" spans="5:11" x14ac:dyDescent="0.25">
      <c r="E790" s="6"/>
      <c r="F790" s="6"/>
      <c r="G790" s="6"/>
      <c r="H790" s="6"/>
      <c r="I790" s="6"/>
      <c r="J790" s="6"/>
      <c r="K790" s="6"/>
    </row>
    <row r="791" spans="5:11" x14ac:dyDescent="0.25">
      <c r="E791" s="6"/>
      <c r="F791" s="6"/>
      <c r="G791" s="6"/>
      <c r="H791" s="6"/>
      <c r="I791" s="6"/>
      <c r="J791" s="6"/>
      <c r="K791" s="6"/>
    </row>
    <row r="792" spans="5:11" x14ac:dyDescent="0.25">
      <c r="E792" s="6"/>
      <c r="F792" s="6"/>
      <c r="G792" s="6"/>
      <c r="H792" s="6"/>
      <c r="I792" s="6"/>
      <c r="J792" s="6"/>
      <c r="K792" s="6"/>
    </row>
    <row r="793" spans="5:11" x14ac:dyDescent="0.25">
      <c r="E793" s="6"/>
      <c r="F793" s="6"/>
      <c r="G793" s="6"/>
      <c r="H793" s="6"/>
      <c r="I793" s="6"/>
      <c r="J793" s="6"/>
      <c r="K793" s="6"/>
    </row>
    <row r="794" spans="5:11" x14ac:dyDescent="0.25">
      <c r="E794" s="6"/>
      <c r="F794" s="6"/>
      <c r="G794" s="6"/>
      <c r="H794" s="6"/>
      <c r="I794" s="6"/>
      <c r="J794" s="6"/>
      <c r="K794" s="6"/>
    </row>
    <row r="795" spans="5:11" x14ac:dyDescent="0.25">
      <c r="E795" s="6"/>
      <c r="F795" s="6"/>
      <c r="G795" s="6"/>
      <c r="H795" s="6"/>
      <c r="I795" s="6"/>
      <c r="J795" s="6"/>
      <c r="K795" s="6"/>
    </row>
    <row r="796" spans="5:11" x14ac:dyDescent="0.25">
      <c r="E796" s="6"/>
      <c r="F796" s="6"/>
      <c r="G796" s="6"/>
      <c r="H796" s="6"/>
      <c r="I796" s="6"/>
      <c r="J796" s="6"/>
      <c r="K796" s="6"/>
    </row>
    <row r="797" spans="5:11" x14ac:dyDescent="0.25">
      <c r="E797" s="6"/>
      <c r="F797" s="6"/>
      <c r="G797" s="6"/>
      <c r="H797" s="6"/>
      <c r="I797" s="6"/>
      <c r="J797" s="6"/>
      <c r="K797" s="6"/>
    </row>
    <row r="798" spans="5:11" x14ac:dyDescent="0.25">
      <c r="E798" s="6"/>
      <c r="F798" s="6"/>
      <c r="G798" s="6"/>
      <c r="H798" s="6"/>
      <c r="I798" s="6"/>
      <c r="J798" s="6"/>
      <c r="K798" s="6"/>
    </row>
    <row r="799" spans="5:11" x14ac:dyDescent="0.25">
      <c r="E799" s="6"/>
      <c r="F799" s="6"/>
      <c r="G799" s="6"/>
      <c r="H799" s="6"/>
      <c r="I799" s="6"/>
      <c r="J799" s="6"/>
      <c r="K799" s="6"/>
    </row>
    <row r="800" spans="5:11" x14ac:dyDescent="0.25">
      <c r="E800" s="6"/>
      <c r="F800" s="6"/>
      <c r="G800" s="6"/>
      <c r="H800" s="6"/>
      <c r="I800" s="6"/>
      <c r="J800" s="6"/>
      <c r="K800" s="6"/>
    </row>
    <row r="801" spans="5:11" x14ac:dyDescent="0.25">
      <c r="E801" s="6"/>
      <c r="F801" s="6"/>
      <c r="G801" s="6"/>
      <c r="H801" s="6"/>
      <c r="I801" s="6"/>
      <c r="J801" s="6"/>
      <c r="K801" s="6"/>
    </row>
    <row r="802" spans="5:11" x14ac:dyDescent="0.25">
      <c r="E802" s="6"/>
      <c r="F802" s="6"/>
      <c r="G802" s="6"/>
      <c r="H802" s="6"/>
      <c r="I802" s="6"/>
      <c r="J802" s="6"/>
      <c r="K802" s="6"/>
    </row>
    <row r="803" spans="5:11" x14ac:dyDescent="0.25">
      <c r="E803" s="6"/>
      <c r="F803" s="6"/>
      <c r="G803" s="6"/>
      <c r="H803" s="6"/>
      <c r="I803" s="6"/>
      <c r="J803" s="6"/>
      <c r="K803" s="6"/>
    </row>
    <row r="804" spans="5:11" x14ac:dyDescent="0.25">
      <c r="E804" s="6"/>
      <c r="F804" s="6"/>
      <c r="G804" s="6"/>
      <c r="H804" s="6"/>
      <c r="I804" s="6"/>
      <c r="J804" s="6"/>
      <c r="K804" s="6"/>
    </row>
    <row r="805" spans="5:11" x14ac:dyDescent="0.25">
      <c r="E805" s="6"/>
      <c r="F805" s="6"/>
      <c r="G805" s="6"/>
      <c r="H805" s="6"/>
      <c r="I805" s="6"/>
      <c r="J805" s="6"/>
      <c r="K805" s="6"/>
    </row>
    <row r="806" spans="5:11" x14ac:dyDescent="0.25">
      <c r="E806" s="6"/>
      <c r="F806" s="6"/>
      <c r="G806" s="6"/>
      <c r="H806" s="6"/>
      <c r="I806" s="6"/>
      <c r="J806" s="6"/>
      <c r="K806" s="6"/>
    </row>
    <row r="807" spans="5:11" x14ac:dyDescent="0.25">
      <c r="E807" s="6"/>
      <c r="F807" s="6"/>
      <c r="G807" s="6"/>
      <c r="H807" s="6"/>
      <c r="I807" s="6"/>
      <c r="J807" s="6"/>
      <c r="K807" s="6"/>
    </row>
    <row r="808" spans="5:11" x14ac:dyDescent="0.25">
      <c r="E808" s="6"/>
      <c r="F808" s="6"/>
      <c r="G808" s="6"/>
      <c r="H808" s="6"/>
      <c r="I808" s="6"/>
      <c r="J808" s="6"/>
      <c r="K808" s="6"/>
    </row>
    <row r="809" spans="5:11" x14ac:dyDescent="0.25">
      <c r="E809" s="6"/>
      <c r="F809" s="6"/>
      <c r="G809" s="6"/>
      <c r="H809" s="6"/>
      <c r="I809" s="6"/>
      <c r="J809" s="6"/>
      <c r="K809" s="6"/>
    </row>
    <row r="810" spans="5:11" x14ac:dyDescent="0.25">
      <c r="E810" s="6"/>
      <c r="F810" s="6"/>
      <c r="G810" s="6"/>
      <c r="H810" s="6"/>
      <c r="I810" s="6"/>
      <c r="J810" s="6"/>
      <c r="K810" s="6"/>
    </row>
    <row r="811" spans="5:11" x14ac:dyDescent="0.25">
      <c r="E811" s="6"/>
      <c r="F811" s="6"/>
      <c r="G811" s="6"/>
      <c r="H811" s="6"/>
      <c r="I811" s="6"/>
      <c r="J811" s="6"/>
      <c r="K811" s="6"/>
    </row>
    <row r="812" spans="5:11" x14ac:dyDescent="0.25">
      <c r="E812" s="6"/>
      <c r="F812" s="6"/>
      <c r="G812" s="6"/>
      <c r="H812" s="6"/>
      <c r="I812" s="6"/>
      <c r="J812" s="6"/>
      <c r="K812" s="6"/>
    </row>
    <row r="813" spans="5:11" x14ac:dyDescent="0.25">
      <c r="E813" s="6"/>
      <c r="F813" s="6"/>
      <c r="G813" s="6"/>
      <c r="H813" s="6"/>
      <c r="I813" s="6"/>
      <c r="J813" s="6"/>
      <c r="K813" s="6"/>
    </row>
    <row r="814" spans="5:11" x14ac:dyDescent="0.25">
      <c r="E814" s="6"/>
      <c r="F814" s="6"/>
      <c r="G814" s="6"/>
      <c r="H814" s="6"/>
      <c r="I814" s="6"/>
      <c r="J814" s="6"/>
      <c r="K814" s="6"/>
    </row>
    <row r="815" spans="5:11" x14ac:dyDescent="0.25">
      <c r="E815" s="6"/>
      <c r="F815" s="6"/>
      <c r="G815" s="6"/>
      <c r="H815" s="6"/>
      <c r="I815" s="6"/>
      <c r="J815" s="6"/>
      <c r="K815" s="6"/>
    </row>
    <row r="816" spans="5:11" x14ac:dyDescent="0.25">
      <c r="E816" s="6"/>
      <c r="F816" s="6"/>
      <c r="G816" s="6"/>
      <c r="H816" s="6"/>
      <c r="I816" s="6"/>
      <c r="J816" s="6"/>
      <c r="K816" s="6"/>
    </row>
    <row r="817" spans="5:11" x14ac:dyDescent="0.25">
      <c r="E817" s="6"/>
      <c r="F817" s="6"/>
      <c r="G817" s="6"/>
      <c r="H817" s="6"/>
      <c r="I817" s="6"/>
      <c r="J817" s="6"/>
      <c r="K817" s="6"/>
    </row>
    <row r="818" spans="5:11" x14ac:dyDescent="0.25">
      <c r="E818" s="6"/>
      <c r="F818" s="6"/>
      <c r="G818" s="6"/>
      <c r="H818" s="6"/>
      <c r="I818" s="6"/>
      <c r="J818" s="6"/>
      <c r="K818" s="6"/>
    </row>
    <row r="819" spans="5:11" x14ac:dyDescent="0.25">
      <c r="E819" s="6"/>
      <c r="F819" s="6"/>
      <c r="G819" s="6"/>
      <c r="H819" s="6"/>
      <c r="I819" s="6"/>
      <c r="J819" s="6"/>
      <c r="K819" s="6"/>
    </row>
    <row r="820" spans="5:11" x14ac:dyDescent="0.25">
      <c r="E820" s="6"/>
      <c r="F820" s="6"/>
      <c r="G820" s="6"/>
      <c r="H820" s="6"/>
      <c r="I820" s="6"/>
      <c r="J820" s="6"/>
      <c r="K820" s="6"/>
    </row>
    <row r="821" spans="5:11" x14ac:dyDescent="0.25">
      <c r="E821" s="6"/>
      <c r="F821" s="6"/>
      <c r="G821" s="6"/>
      <c r="H821" s="6"/>
      <c r="I821" s="6"/>
      <c r="J821" s="6"/>
      <c r="K821" s="6"/>
    </row>
    <row r="822" spans="5:11" x14ac:dyDescent="0.25">
      <c r="E822" s="6"/>
      <c r="F822" s="6"/>
      <c r="G822" s="6"/>
      <c r="H822" s="6"/>
      <c r="I822" s="6"/>
      <c r="J822" s="6"/>
      <c r="K822" s="6"/>
    </row>
    <row r="823" spans="5:11" x14ac:dyDescent="0.25">
      <c r="E823" s="6"/>
      <c r="F823" s="6"/>
      <c r="G823" s="6"/>
      <c r="H823" s="6"/>
      <c r="I823" s="6"/>
      <c r="J823" s="6"/>
      <c r="K823" s="6"/>
    </row>
    <row r="824" spans="5:11" x14ac:dyDescent="0.25">
      <c r="E824" s="6"/>
      <c r="F824" s="6"/>
      <c r="G824" s="6"/>
      <c r="H824" s="6"/>
      <c r="I824" s="6"/>
      <c r="J824" s="6"/>
      <c r="K824" s="6"/>
    </row>
    <row r="825" spans="5:11" x14ac:dyDescent="0.25">
      <c r="E825" s="6"/>
      <c r="F825" s="6"/>
      <c r="G825" s="6"/>
      <c r="H825" s="6"/>
      <c r="I825" s="6"/>
      <c r="J825" s="6"/>
      <c r="K825" s="6"/>
    </row>
    <row r="826" spans="5:11" x14ac:dyDescent="0.25">
      <c r="E826" s="6"/>
      <c r="F826" s="6"/>
      <c r="G826" s="6"/>
      <c r="H826" s="6"/>
      <c r="I826" s="6"/>
      <c r="J826" s="6"/>
      <c r="K826" s="6"/>
    </row>
    <row r="827" spans="5:11" x14ac:dyDescent="0.25">
      <c r="E827" s="6"/>
      <c r="F827" s="6"/>
      <c r="G827" s="6"/>
      <c r="H827" s="6"/>
      <c r="I827" s="6"/>
      <c r="J827" s="6"/>
      <c r="K827" s="6"/>
    </row>
    <row r="828" spans="5:11" x14ac:dyDescent="0.25">
      <c r="E828" s="6"/>
      <c r="F828" s="6"/>
      <c r="G828" s="6"/>
      <c r="H828" s="6"/>
      <c r="I828" s="6"/>
      <c r="J828" s="6"/>
      <c r="K828" s="6"/>
    </row>
    <row r="829" spans="5:11" x14ac:dyDescent="0.25">
      <c r="E829" s="6"/>
      <c r="F829" s="6"/>
      <c r="G829" s="6"/>
      <c r="H829" s="6"/>
      <c r="I829" s="6"/>
      <c r="J829" s="6"/>
      <c r="K829" s="6"/>
    </row>
    <row r="830" spans="5:11" x14ac:dyDescent="0.25">
      <c r="E830" s="6"/>
      <c r="F830" s="6"/>
      <c r="G830" s="6"/>
      <c r="H830" s="6"/>
      <c r="I830" s="6"/>
      <c r="J830" s="6"/>
      <c r="K830" s="6"/>
    </row>
    <row r="831" spans="5:11" x14ac:dyDescent="0.25">
      <c r="E831" s="6"/>
      <c r="F831" s="6"/>
      <c r="G831" s="6"/>
      <c r="H831" s="6"/>
      <c r="I831" s="6"/>
      <c r="J831" s="6"/>
      <c r="K831" s="6"/>
    </row>
    <row r="832" spans="5:11" x14ac:dyDescent="0.25">
      <c r="E832" s="6"/>
      <c r="F832" s="6"/>
      <c r="G832" s="6"/>
      <c r="H832" s="6"/>
      <c r="I832" s="6"/>
      <c r="J832" s="6"/>
      <c r="K832" s="6"/>
    </row>
    <row r="833" spans="5:11" x14ac:dyDescent="0.25">
      <c r="E833" s="6"/>
      <c r="F833" s="6"/>
      <c r="G833" s="6"/>
      <c r="H833" s="6"/>
      <c r="I833" s="6"/>
      <c r="J833" s="6"/>
      <c r="K833" s="6"/>
    </row>
    <row r="834" spans="5:11" x14ac:dyDescent="0.25">
      <c r="E834" s="6"/>
      <c r="F834" s="6"/>
      <c r="G834" s="6"/>
      <c r="H834" s="6"/>
      <c r="I834" s="6"/>
      <c r="J834" s="6"/>
      <c r="K834" s="6"/>
    </row>
    <row r="835" spans="5:11" x14ac:dyDescent="0.25">
      <c r="E835" s="6"/>
      <c r="F835" s="6"/>
      <c r="G835" s="6"/>
      <c r="H835" s="6"/>
      <c r="I835" s="6"/>
      <c r="J835" s="6"/>
      <c r="K835" s="6"/>
    </row>
    <row r="836" spans="5:11" x14ac:dyDescent="0.25">
      <c r="E836" s="6"/>
      <c r="F836" s="6"/>
      <c r="G836" s="6"/>
      <c r="H836" s="6"/>
      <c r="I836" s="6"/>
      <c r="J836" s="6"/>
      <c r="K836" s="6"/>
    </row>
    <row r="837" spans="5:11" x14ac:dyDescent="0.25">
      <c r="E837" s="6"/>
      <c r="F837" s="6"/>
      <c r="G837" s="6"/>
      <c r="H837" s="6"/>
      <c r="I837" s="6"/>
      <c r="J837" s="6"/>
      <c r="K837" s="6"/>
    </row>
    <row r="838" spans="5:11" x14ac:dyDescent="0.25">
      <c r="E838" s="6"/>
      <c r="F838" s="6"/>
      <c r="G838" s="6"/>
      <c r="H838" s="6"/>
      <c r="I838" s="6"/>
      <c r="J838" s="6"/>
      <c r="K838" s="6"/>
    </row>
    <row r="839" spans="5:11" x14ac:dyDescent="0.25">
      <c r="E839" s="6"/>
      <c r="F839" s="6"/>
      <c r="G839" s="6"/>
      <c r="H839" s="6"/>
      <c r="I839" s="6"/>
      <c r="J839" s="6"/>
      <c r="K839" s="6"/>
    </row>
    <row r="840" spans="5:11" x14ac:dyDescent="0.25">
      <c r="E840" s="6"/>
      <c r="F840" s="6"/>
      <c r="G840" s="6"/>
      <c r="H840" s="6"/>
      <c r="I840" s="6"/>
      <c r="J840" s="6"/>
      <c r="K840" s="6"/>
    </row>
    <row r="841" spans="5:11" x14ac:dyDescent="0.25">
      <c r="E841" s="6"/>
      <c r="F841" s="6"/>
      <c r="G841" s="6"/>
      <c r="H841" s="6"/>
      <c r="I841" s="6"/>
      <c r="J841" s="6"/>
      <c r="K841" s="6"/>
    </row>
    <row r="842" spans="5:11" x14ac:dyDescent="0.25">
      <c r="E842" s="6"/>
      <c r="F842" s="6"/>
      <c r="G842" s="6"/>
      <c r="H842" s="6"/>
      <c r="I842" s="6"/>
      <c r="J842" s="6"/>
      <c r="K842" s="6"/>
    </row>
    <row r="843" spans="5:11" x14ac:dyDescent="0.25">
      <c r="E843" s="6"/>
      <c r="F843" s="6"/>
      <c r="G843" s="6"/>
      <c r="H843" s="6"/>
      <c r="I843" s="6"/>
      <c r="J843" s="6"/>
      <c r="K843" s="6"/>
    </row>
    <row r="844" spans="5:11" x14ac:dyDescent="0.25">
      <c r="E844" s="6"/>
      <c r="F844" s="6"/>
      <c r="G844" s="6"/>
      <c r="H844" s="6"/>
      <c r="I844" s="6"/>
      <c r="J844" s="6"/>
      <c r="K844" s="6"/>
    </row>
    <row r="845" spans="5:11" x14ac:dyDescent="0.25">
      <c r="E845" s="6"/>
      <c r="F845" s="6"/>
      <c r="G845" s="6"/>
      <c r="H845" s="6"/>
      <c r="I845" s="6"/>
      <c r="J845" s="6"/>
      <c r="K845" s="6"/>
    </row>
    <row r="846" spans="5:11" x14ac:dyDescent="0.25">
      <c r="E846" s="6"/>
      <c r="F846" s="6"/>
      <c r="G846" s="6"/>
      <c r="H846" s="6"/>
      <c r="I846" s="6"/>
      <c r="J846" s="6"/>
      <c r="K846" s="6"/>
    </row>
    <row r="847" spans="5:11" x14ac:dyDescent="0.25">
      <c r="E847" s="6"/>
      <c r="F847" s="6"/>
      <c r="G847" s="6"/>
      <c r="H847" s="6"/>
      <c r="I847" s="6"/>
      <c r="J847" s="6"/>
      <c r="K847" s="6"/>
    </row>
    <row r="848" spans="5:11" x14ac:dyDescent="0.25">
      <c r="E848" s="6"/>
      <c r="F848" s="6"/>
      <c r="G848" s="6"/>
      <c r="H848" s="6"/>
      <c r="I848" s="6"/>
      <c r="J848" s="6"/>
      <c r="K848" s="6"/>
    </row>
    <row r="849" spans="5:11" x14ac:dyDescent="0.25">
      <c r="E849" s="6"/>
      <c r="F849" s="6"/>
      <c r="G849" s="6"/>
      <c r="H849" s="6"/>
      <c r="I849" s="6"/>
      <c r="J849" s="6"/>
      <c r="K849" s="6"/>
    </row>
    <row r="850" spans="5:11" x14ac:dyDescent="0.25">
      <c r="E850" s="6"/>
      <c r="F850" s="6"/>
      <c r="G850" s="6"/>
      <c r="H850" s="6"/>
      <c r="I850" s="6"/>
      <c r="J850" s="6"/>
      <c r="K850" s="6"/>
    </row>
    <row r="851" spans="5:11" x14ac:dyDescent="0.25">
      <c r="E851" s="6"/>
      <c r="F851" s="6"/>
      <c r="G851" s="6"/>
      <c r="H851" s="6"/>
      <c r="I851" s="6"/>
      <c r="J851" s="6"/>
      <c r="K851" s="6"/>
    </row>
    <row r="852" spans="5:11" x14ac:dyDescent="0.25">
      <c r="E852" s="6"/>
      <c r="F852" s="6"/>
      <c r="G852" s="6"/>
      <c r="H852" s="6"/>
      <c r="I852" s="6"/>
      <c r="J852" s="6"/>
      <c r="K852" s="6"/>
    </row>
    <row r="853" spans="5:11" x14ac:dyDescent="0.25">
      <c r="E853" s="6"/>
      <c r="F853" s="6"/>
      <c r="G853" s="6"/>
      <c r="H853" s="6"/>
      <c r="I853" s="6"/>
      <c r="J853" s="6"/>
      <c r="K853" s="6"/>
    </row>
    <row r="854" spans="5:11" x14ac:dyDescent="0.25">
      <c r="E854" s="6"/>
      <c r="F854" s="6"/>
      <c r="G854" s="6"/>
      <c r="H854" s="6"/>
      <c r="I854" s="6"/>
      <c r="J854" s="6"/>
      <c r="K854" s="6"/>
    </row>
    <row r="855" spans="5:11" x14ac:dyDescent="0.25">
      <c r="E855" s="6"/>
      <c r="F855" s="6"/>
      <c r="G855" s="6"/>
      <c r="H855" s="6"/>
      <c r="I855" s="6"/>
      <c r="J855" s="6"/>
      <c r="K855" s="6"/>
    </row>
    <row r="856" spans="5:11" x14ac:dyDescent="0.25">
      <c r="E856" s="6"/>
      <c r="F856" s="6"/>
      <c r="G856" s="6"/>
      <c r="H856" s="6"/>
      <c r="I856" s="6"/>
      <c r="J856" s="6"/>
      <c r="K856" s="6"/>
    </row>
    <row r="857" spans="5:11" x14ac:dyDescent="0.25">
      <c r="E857" s="6"/>
      <c r="F857" s="6"/>
      <c r="G857" s="6"/>
      <c r="H857" s="6"/>
      <c r="I857" s="6"/>
      <c r="J857" s="6"/>
      <c r="K857" s="6"/>
    </row>
    <row r="858" spans="5:11" x14ac:dyDescent="0.25">
      <c r="E858" s="6"/>
      <c r="F858" s="6"/>
      <c r="G858" s="6"/>
      <c r="H858" s="6"/>
      <c r="I858" s="6"/>
      <c r="J858" s="6"/>
      <c r="K858" s="6"/>
    </row>
    <row r="859" spans="5:11" x14ac:dyDescent="0.25">
      <c r="E859" s="6"/>
      <c r="F859" s="6"/>
      <c r="G859" s="6"/>
      <c r="H859" s="6"/>
      <c r="I859" s="6"/>
      <c r="J859" s="6"/>
      <c r="K859" s="6"/>
    </row>
    <row r="860" spans="5:11" x14ac:dyDescent="0.25">
      <c r="E860" s="6"/>
      <c r="F860" s="6"/>
      <c r="G860" s="6"/>
      <c r="H860" s="6"/>
      <c r="I860" s="6"/>
      <c r="J860" s="6"/>
      <c r="K860" s="6"/>
    </row>
    <row r="861" spans="5:11" x14ac:dyDescent="0.25">
      <c r="E861" s="6"/>
      <c r="F861" s="6"/>
      <c r="G861" s="6"/>
      <c r="H861" s="6"/>
      <c r="I861" s="6"/>
      <c r="J861" s="6"/>
      <c r="K861" s="6"/>
    </row>
    <row r="862" spans="5:11" x14ac:dyDescent="0.25">
      <c r="E862" s="6"/>
      <c r="F862" s="6"/>
      <c r="G862" s="6"/>
      <c r="H862" s="6"/>
      <c r="I862" s="6"/>
      <c r="J862" s="6"/>
      <c r="K862" s="6"/>
    </row>
    <row r="863" spans="5:11" x14ac:dyDescent="0.25">
      <c r="E863" s="6"/>
      <c r="F863" s="6"/>
      <c r="G863" s="6"/>
      <c r="H863" s="6"/>
      <c r="I863" s="6"/>
      <c r="J863" s="6"/>
      <c r="K863" s="6"/>
    </row>
    <row r="864" spans="5:11" x14ac:dyDescent="0.25">
      <c r="E864" s="6"/>
      <c r="F864" s="6"/>
      <c r="G864" s="6"/>
      <c r="H864" s="6"/>
      <c r="I864" s="6"/>
      <c r="J864" s="6"/>
      <c r="K864" s="6"/>
    </row>
    <row r="865" spans="5:11" x14ac:dyDescent="0.25">
      <c r="E865" s="6"/>
      <c r="F865" s="6"/>
      <c r="G865" s="6"/>
      <c r="H865" s="6"/>
      <c r="I865" s="6"/>
      <c r="J865" s="6"/>
      <c r="K865" s="6"/>
    </row>
    <row r="866" spans="5:11" x14ac:dyDescent="0.25">
      <c r="E866" s="6"/>
      <c r="F866" s="6"/>
      <c r="G866" s="6"/>
      <c r="H866" s="6"/>
      <c r="I866" s="6"/>
      <c r="J866" s="6"/>
      <c r="K866" s="6"/>
    </row>
    <row r="867" spans="5:11" x14ac:dyDescent="0.25">
      <c r="E867" s="6"/>
      <c r="F867" s="6"/>
      <c r="G867" s="6"/>
      <c r="H867" s="6"/>
      <c r="I867" s="6"/>
      <c r="J867" s="6"/>
      <c r="K867" s="6"/>
    </row>
    <row r="868" spans="5:11" x14ac:dyDescent="0.25">
      <c r="E868" s="6"/>
      <c r="F868" s="6"/>
      <c r="G868" s="6"/>
      <c r="H868" s="6"/>
      <c r="I868" s="6"/>
      <c r="J868" s="6"/>
      <c r="K868" s="6"/>
    </row>
    <row r="869" spans="5:11" x14ac:dyDescent="0.25">
      <c r="E869" s="6"/>
      <c r="F869" s="6"/>
      <c r="G869" s="6"/>
      <c r="H869" s="6"/>
      <c r="I869" s="6"/>
      <c r="J869" s="6"/>
      <c r="K869" s="6"/>
    </row>
    <row r="870" spans="5:11" x14ac:dyDescent="0.25">
      <c r="E870" s="6"/>
      <c r="F870" s="6"/>
      <c r="G870" s="6"/>
      <c r="H870" s="6"/>
      <c r="I870" s="6"/>
      <c r="J870" s="6"/>
      <c r="K870" s="6"/>
    </row>
    <row r="871" spans="5:11" x14ac:dyDescent="0.25">
      <c r="E871" s="6"/>
      <c r="F871" s="6"/>
      <c r="G871" s="6"/>
      <c r="H871" s="6"/>
      <c r="I871" s="6"/>
      <c r="J871" s="6"/>
      <c r="K871" s="6"/>
    </row>
    <row r="872" spans="5:11" x14ac:dyDescent="0.25">
      <c r="E872" s="6"/>
      <c r="F872" s="6"/>
      <c r="G872" s="6"/>
      <c r="H872" s="6"/>
      <c r="I872" s="6"/>
      <c r="J872" s="6"/>
      <c r="K872" s="6"/>
    </row>
    <row r="873" spans="5:11" x14ac:dyDescent="0.25">
      <c r="E873" s="6"/>
      <c r="F873" s="6"/>
      <c r="G873" s="6"/>
      <c r="H873" s="6"/>
      <c r="I873" s="6"/>
      <c r="J873" s="6"/>
      <c r="K873" s="6"/>
    </row>
    <row r="874" spans="5:11" x14ac:dyDescent="0.25">
      <c r="E874" s="6"/>
      <c r="F874" s="6"/>
      <c r="G874" s="6"/>
      <c r="H874" s="6"/>
      <c r="I874" s="6"/>
      <c r="J874" s="6"/>
      <c r="K874" s="6"/>
    </row>
    <row r="875" spans="5:11" x14ac:dyDescent="0.25">
      <c r="E875" s="6"/>
      <c r="F875" s="6"/>
      <c r="G875" s="6"/>
      <c r="H875" s="6"/>
      <c r="I875" s="6"/>
      <c r="J875" s="6"/>
      <c r="K875" s="6"/>
    </row>
    <row r="876" spans="5:11" x14ac:dyDescent="0.25">
      <c r="E876" s="6"/>
      <c r="F876" s="6"/>
      <c r="G876" s="6"/>
      <c r="H876" s="6"/>
      <c r="I876" s="6"/>
      <c r="J876" s="6"/>
      <c r="K876" s="6"/>
    </row>
    <row r="877" spans="5:11" x14ac:dyDescent="0.25">
      <c r="E877" s="6"/>
      <c r="F877" s="6"/>
      <c r="G877" s="6"/>
      <c r="H877" s="6"/>
      <c r="I877" s="6"/>
      <c r="J877" s="6"/>
      <c r="K877" s="6"/>
    </row>
    <row r="878" spans="5:11" x14ac:dyDescent="0.25">
      <c r="E878" s="6"/>
      <c r="F878" s="6"/>
      <c r="G878" s="6"/>
      <c r="H878" s="6"/>
      <c r="I878" s="6"/>
      <c r="J878" s="6"/>
      <c r="K878" s="6"/>
    </row>
    <row r="879" spans="5:11" x14ac:dyDescent="0.25">
      <c r="E879" s="6"/>
      <c r="F879" s="6"/>
      <c r="G879" s="6"/>
      <c r="H879" s="6"/>
      <c r="I879" s="6"/>
      <c r="J879" s="6"/>
      <c r="K879" s="6"/>
    </row>
    <row r="880" spans="5:11" x14ac:dyDescent="0.25">
      <c r="E880" s="6"/>
      <c r="F880" s="6"/>
      <c r="G880" s="6"/>
      <c r="H880" s="6"/>
      <c r="I880" s="6"/>
      <c r="J880" s="6"/>
      <c r="K880" s="6"/>
    </row>
    <row r="881" spans="5:11" x14ac:dyDescent="0.25">
      <c r="E881" s="6"/>
      <c r="F881" s="6"/>
      <c r="G881" s="6"/>
      <c r="H881" s="6"/>
      <c r="I881" s="6"/>
      <c r="J881" s="6"/>
      <c r="K881" s="6"/>
    </row>
    <row r="882" spans="5:11" x14ac:dyDescent="0.25">
      <c r="E882" s="6"/>
      <c r="F882" s="6"/>
      <c r="G882" s="6"/>
      <c r="H882" s="6"/>
      <c r="I882" s="6"/>
      <c r="J882" s="6"/>
      <c r="K882" s="6"/>
    </row>
    <row r="883" spans="5:11" x14ac:dyDescent="0.25">
      <c r="E883" s="6"/>
      <c r="F883" s="6"/>
      <c r="G883" s="6"/>
      <c r="H883" s="6"/>
      <c r="I883" s="6"/>
      <c r="J883" s="6"/>
      <c r="K883" s="6"/>
    </row>
    <row r="884" spans="5:11" x14ac:dyDescent="0.25">
      <c r="E884" s="6"/>
      <c r="F884" s="6"/>
      <c r="G884" s="6"/>
      <c r="H884" s="6"/>
      <c r="I884" s="6"/>
      <c r="J884" s="6"/>
      <c r="K884" s="6"/>
    </row>
    <row r="885" spans="5:11" x14ac:dyDescent="0.25">
      <c r="E885" s="6"/>
      <c r="F885" s="6"/>
      <c r="G885" s="6"/>
      <c r="H885" s="6"/>
      <c r="I885" s="6"/>
      <c r="J885" s="6"/>
      <c r="K885" s="6"/>
    </row>
    <row r="886" spans="5:11" x14ac:dyDescent="0.25">
      <c r="E886" s="6"/>
      <c r="F886" s="6"/>
      <c r="G886" s="6"/>
      <c r="H886" s="6"/>
      <c r="I886" s="6"/>
      <c r="J886" s="6"/>
      <c r="K886" s="6"/>
    </row>
    <row r="887" spans="5:11" x14ac:dyDescent="0.25">
      <c r="E887" s="6"/>
      <c r="F887" s="6"/>
      <c r="G887" s="6"/>
      <c r="H887" s="6"/>
      <c r="I887" s="6"/>
      <c r="J887" s="6"/>
      <c r="K887" s="6"/>
    </row>
    <row r="888" spans="5:11" x14ac:dyDescent="0.25">
      <c r="E888" s="6"/>
      <c r="F888" s="6"/>
      <c r="G888" s="6"/>
      <c r="H888" s="6"/>
      <c r="I888" s="6"/>
      <c r="J888" s="6"/>
      <c r="K888" s="6"/>
    </row>
    <row r="889" spans="5:11" x14ac:dyDescent="0.25">
      <c r="E889" s="6"/>
      <c r="F889" s="6"/>
      <c r="G889" s="6"/>
      <c r="H889" s="6"/>
      <c r="I889" s="6"/>
      <c r="J889" s="6"/>
      <c r="K889" s="6"/>
    </row>
    <row r="890" spans="5:11" x14ac:dyDescent="0.25">
      <c r="E890" s="6"/>
      <c r="F890" s="6"/>
      <c r="G890" s="6"/>
      <c r="H890" s="6"/>
      <c r="I890" s="6"/>
      <c r="J890" s="6"/>
      <c r="K890" s="6"/>
    </row>
    <row r="891" spans="5:11" x14ac:dyDescent="0.25">
      <c r="E891" s="6"/>
      <c r="F891" s="6"/>
      <c r="G891" s="6"/>
      <c r="H891" s="6"/>
      <c r="I891" s="6"/>
      <c r="J891" s="6"/>
      <c r="K891" s="6"/>
    </row>
    <row r="892" spans="5:11" x14ac:dyDescent="0.25">
      <c r="E892" s="6"/>
      <c r="F892" s="6"/>
      <c r="G892" s="6"/>
      <c r="H892" s="6"/>
      <c r="I892" s="6"/>
      <c r="J892" s="6"/>
      <c r="K892" s="6"/>
    </row>
    <row r="893" spans="5:11" x14ac:dyDescent="0.25">
      <c r="E893" s="6"/>
      <c r="F893" s="6"/>
      <c r="G893" s="6"/>
      <c r="H893" s="6"/>
      <c r="I893" s="6"/>
      <c r="J893" s="6"/>
      <c r="K893" s="6"/>
    </row>
    <row r="894" spans="5:11" x14ac:dyDescent="0.25">
      <c r="E894" s="6"/>
      <c r="F894" s="6"/>
      <c r="G894" s="6"/>
      <c r="H894" s="6"/>
      <c r="I894" s="6"/>
      <c r="J894" s="6"/>
      <c r="K894" s="6"/>
    </row>
    <row r="895" spans="5:11" x14ac:dyDescent="0.25">
      <c r="E895" s="6"/>
      <c r="F895" s="6"/>
      <c r="G895" s="6"/>
      <c r="H895" s="6"/>
      <c r="I895" s="6"/>
      <c r="J895" s="6"/>
      <c r="K895" s="6"/>
    </row>
    <row r="896" spans="5:11" x14ac:dyDescent="0.25">
      <c r="E896" s="6"/>
      <c r="F896" s="6"/>
      <c r="G896" s="6"/>
      <c r="H896" s="6"/>
      <c r="I896" s="6"/>
      <c r="J896" s="6"/>
      <c r="K896" s="6"/>
    </row>
    <row r="897" spans="5:11" x14ac:dyDescent="0.25">
      <c r="E897" s="6"/>
      <c r="F897" s="6"/>
      <c r="G897" s="6"/>
      <c r="H897" s="6"/>
      <c r="I897" s="6"/>
      <c r="J897" s="6"/>
      <c r="K897" s="6"/>
    </row>
    <row r="898" spans="5:11" x14ac:dyDescent="0.25">
      <c r="E898" s="6"/>
      <c r="F898" s="6"/>
      <c r="G898" s="6"/>
      <c r="H898" s="6"/>
      <c r="I898" s="6"/>
      <c r="J898" s="6"/>
      <c r="K898" s="6"/>
    </row>
    <row r="899" spans="5:11" x14ac:dyDescent="0.25">
      <c r="E899" s="6"/>
      <c r="F899" s="6"/>
      <c r="G899" s="6"/>
      <c r="H899" s="6"/>
      <c r="I899" s="6"/>
      <c r="J899" s="6"/>
      <c r="K899" s="6"/>
    </row>
    <row r="900" spans="5:11" x14ac:dyDescent="0.25">
      <c r="E900" s="6"/>
      <c r="F900" s="6"/>
      <c r="G900" s="6"/>
      <c r="H900" s="6"/>
      <c r="I900" s="6"/>
      <c r="J900" s="6"/>
      <c r="K900" s="6"/>
    </row>
    <row r="901" spans="5:11" x14ac:dyDescent="0.25">
      <c r="E901" s="6"/>
      <c r="F901" s="6"/>
      <c r="G901" s="6"/>
      <c r="H901" s="6"/>
      <c r="I901" s="6"/>
      <c r="J901" s="6"/>
      <c r="K901" s="6"/>
    </row>
    <row r="902" spans="5:11" x14ac:dyDescent="0.25">
      <c r="E902" s="6"/>
      <c r="F902" s="6"/>
      <c r="G902" s="6"/>
      <c r="H902" s="6"/>
      <c r="I902" s="6"/>
      <c r="J902" s="6"/>
      <c r="K902" s="6"/>
    </row>
    <row r="903" spans="5:11" x14ac:dyDescent="0.25">
      <c r="E903" s="6"/>
      <c r="F903" s="6"/>
      <c r="G903" s="6"/>
      <c r="H903" s="6"/>
      <c r="I903" s="6"/>
      <c r="J903" s="6"/>
      <c r="K903" s="6"/>
    </row>
    <row r="904" spans="5:11" x14ac:dyDescent="0.25">
      <c r="E904" s="6"/>
      <c r="F904" s="6"/>
      <c r="G904" s="6"/>
      <c r="H904" s="6"/>
      <c r="I904" s="6"/>
      <c r="J904" s="6"/>
      <c r="K904" s="6"/>
    </row>
    <row r="905" spans="5:11" x14ac:dyDescent="0.25">
      <c r="E905" s="6"/>
      <c r="F905" s="6"/>
      <c r="G905" s="6"/>
      <c r="H905" s="6"/>
      <c r="I905" s="6"/>
      <c r="J905" s="6"/>
      <c r="K905" s="6"/>
    </row>
    <row r="906" spans="5:11" x14ac:dyDescent="0.25">
      <c r="E906" s="6"/>
      <c r="F906" s="6"/>
      <c r="G906" s="6"/>
      <c r="H906" s="6"/>
      <c r="I906" s="6"/>
      <c r="J906" s="6"/>
      <c r="K906" s="6"/>
    </row>
    <row r="907" spans="5:11" x14ac:dyDescent="0.25">
      <c r="E907" s="6"/>
      <c r="F907" s="6"/>
      <c r="G907" s="6"/>
      <c r="H907" s="6"/>
      <c r="I907" s="6"/>
      <c r="J907" s="6"/>
      <c r="K907" s="6"/>
    </row>
    <row r="908" spans="5:11" x14ac:dyDescent="0.25">
      <c r="E908" s="6"/>
      <c r="F908" s="6"/>
      <c r="G908" s="6"/>
      <c r="H908" s="6"/>
      <c r="I908" s="6"/>
      <c r="J908" s="6"/>
      <c r="K908" s="6"/>
    </row>
    <row r="909" spans="5:11" x14ac:dyDescent="0.25">
      <c r="E909" s="6"/>
      <c r="F909" s="6"/>
      <c r="G909" s="6"/>
      <c r="H909" s="6"/>
      <c r="I909" s="6"/>
      <c r="J909" s="6"/>
      <c r="K909" s="6"/>
    </row>
    <row r="910" spans="5:11" x14ac:dyDescent="0.25">
      <c r="E910" s="6"/>
      <c r="F910" s="6"/>
      <c r="G910" s="6"/>
      <c r="H910" s="6"/>
      <c r="I910" s="6"/>
      <c r="J910" s="6"/>
      <c r="K910" s="6"/>
    </row>
    <row r="911" spans="5:11" x14ac:dyDescent="0.25">
      <c r="E911" s="6"/>
      <c r="F911" s="6"/>
      <c r="G911" s="6"/>
      <c r="H911" s="6"/>
      <c r="I911" s="6"/>
      <c r="J911" s="6"/>
      <c r="K911" s="6"/>
    </row>
    <row r="912" spans="5:11" x14ac:dyDescent="0.25">
      <c r="E912" s="6"/>
      <c r="F912" s="6"/>
      <c r="G912" s="6"/>
      <c r="H912" s="6"/>
      <c r="I912" s="6"/>
      <c r="J912" s="6"/>
      <c r="K912" s="6"/>
    </row>
    <row r="913" spans="5:11" x14ac:dyDescent="0.25">
      <c r="E913" s="6"/>
      <c r="F913" s="6"/>
      <c r="G913" s="6"/>
      <c r="H913" s="6"/>
      <c r="I913" s="6"/>
      <c r="J913" s="6"/>
      <c r="K913" s="6"/>
    </row>
    <row r="914" spans="5:11" x14ac:dyDescent="0.25">
      <c r="E914" s="6"/>
      <c r="F914" s="6"/>
      <c r="G914" s="6"/>
      <c r="H914" s="6"/>
      <c r="I914" s="6"/>
      <c r="J914" s="6"/>
      <c r="K914" s="6"/>
    </row>
    <row r="915" spans="5:11" x14ac:dyDescent="0.25">
      <c r="E915" s="6"/>
      <c r="F915" s="6"/>
      <c r="G915" s="6"/>
      <c r="H915" s="6"/>
      <c r="I915" s="6"/>
      <c r="J915" s="6"/>
      <c r="K915" s="6"/>
    </row>
    <row r="916" spans="5:11" x14ac:dyDescent="0.25">
      <c r="E916" s="6"/>
      <c r="F916" s="6"/>
      <c r="G916" s="6"/>
      <c r="H916" s="6"/>
      <c r="I916" s="6"/>
      <c r="J916" s="6"/>
      <c r="K916" s="6"/>
    </row>
    <row r="917" spans="5:11" x14ac:dyDescent="0.25">
      <c r="E917" s="6"/>
      <c r="F917" s="6"/>
      <c r="G917" s="6"/>
      <c r="H917" s="6"/>
      <c r="I917" s="6"/>
      <c r="J917" s="6"/>
      <c r="K917" s="6"/>
    </row>
    <row r="918" spans="5:11" x14ac:dyDescent="0.25">
      <c r="E918" s="6"/>
      <c r="F918" s="6"/>
      <c r="G918" s="6"/>
      <c r="H918" s="6"/>
      <c r="I918" s="6"/>
      <c r="J918" s="6"/>
      <c r="K918" s="6"/>
    </row>
    <row r="919" spans="5:11" x14ac:dyDescent="0.25">
      <c r="E919" s="6"/>
      <c r="F919" s="6"/>
      <c r="G919" s="6"/>
      <c r="H919" s="6"/>
      <c r="I919" s="6"/>
      <c r="J919" s="6"/>
      <c r="K919" s="6"/>
    </row>
    <row r="920" spans="5:11" x14ac:dyDescent="0.25">
      <c r="E920" s="6"/>
      <c r="F920" s="6"/>
      <c r="G920" s="6"/>
      <c r="H920" s="6"/>
      <c r="I920" s="6"/>
      <c r="J920" s="6"/>
      <c r="K920" s="6"/>
    </row>
    <row r="921" spans="5:11" x14ac:dyDescent="0.25">
      <c r="E921" s="6"/>
      <c r="F921" s="6"/>
      <c r="G921" s="6"/>
      <c r="H921" s="6"/>
      <c r="I921" s="6"/>
      <c r="J921" s="6"/>
      <c r="K921" s="6"/>
    </row>
    <row r="922" spans="5:11" x14ac:dyDescent="0.25">
      <c r="E922" s="6"/>
      <c r="F922" s="6"/>
      <c r="G922" s="6"/>
      <c r="H922" s="6"/>
      <c r="I922" s="6"/>
      <c r="J922" s="6"/>
      <c r="K922" s="6"/>
    </row>
    <row r="923" spans="5:11" x14ac:dyDescent="0.25">
      <c r="E923" s="6"/>
      <c r="F923" s="6"/>
      <c r="G923" s="6"/>
      <c r="H923" s="6"/>
      <c r="I923" s="6"/>
      <c r="J923" s="6"/>
      <c r="K923" s="6"/>
    </row>
    <row r="924" spans="5:11" x14ac:dyDescent="0.25">
      <c r="E924" s="6"/>
      <c r="F924" s="6"/>
      <c r="G924" s="6"/>
      <c r="H924" s="6"/>
      <c r="I924" s="6"/>
      <c r="J924" s="6"/>
      <c r="K924" s="6"/>
    </row>
    <row r="925" spans="5:11" x14ac:dyDescent="0.25">
      <c r="E925" s="6"/>
      <c r="F925" s="6"/>
      <c r="G925" s="6"/>
      <c r="H925" s="6"/>
      <c r="I925" s="6"/>
      <c r="J925" s="6"/>
      <c r="K925" s="6"/>
    </row>
    <row r="926" spans="5:11" x14ac:dyDescent="0.25">
      <c r="E926" s="6"/>
      <c r="F926" s="6"/>
      <c r="G926" s="6"/>
      <c r="H926" s="6"/>
      <c r="I926" s="6"/>
      <c r="J926" s="6"/>
      <c r="K926" s="6"/>
    </row>
    <row r="927" spans="5:11" x14ac:dyDescent="0.25">
      <c r="E927" s="6"/>
      <c r="F927" s="6"/>
      <c r="G927" s="6"/>
      <c r="H927" s="6"/>
      <c r="I927" s="6"/>
      <c r="J927" s="6"/>
      <c r="K927" s="6"/>
    </row>
    <row r="928" spans="5:11" x14ac:dyDescent="0.25">
      <c r="E928" s="6"/>
      <c r="F928" s="6"/>
      <c r="G928" s="6"/>
      <c r="H928" s="6"/>
      <c r="I928" s="6"/>
      <c r="J928" s="6"/>
      <c r="K928" s="6"/>
    </row>
    <row r="929" spans="5:11" x14ac:dyDescent="0.25">
      <c r="E929" s="6"/>
      <c r="F929" s="6"/>
      <c r="G929" s="6"/>
      <c r="H929" s="6"/>
      <c r="I929" s="6"/>
      <c r="J929" s="6"/>
      <c r="K929" s="6"/>
    </row>
    <row r="930" spans="5:11" x14ac:dyDescent="0.25">
      <c r="E930" s="6"/>
      <c r="F930" s="6"/>
      <c r="G930" s="6"/>
      <c r="H930" s="6"/>
      <c r="I930" s="6"/>
      <c r="J930" s="6"/>
      <c r="K930" s="6"/>
    </row>
    <row r="931" spans="5:11" x14ac:dyDescent="0.25">
      <c r="E931" s="6"/>
      <c r="F931" s="6"/>
      <c r="G931" s="6"/>
      <c r="H931" s="6"/>
      <c r="I931" s="6"/>
      <c r="J931" s="6"/>
      <c r="K931" s="6"/>
    </row>
    <row r="932" spans="5:11" x14ac:dyDescent="0.25">
      <c r="E932" s="6"/>
      <c r="F932" s="6"/>
      <c r="G932" s="6"/>
      <c r="H932" s="6"/>
      <c r="I932" s="6"/>
      <c r="J932" s="6"/>
      <c r="K932" s="6"/>
    </row>
    <row r="933" spans="5:11" x14ac:dyDescent="0.25">
      <c r="E933" s="6"/>
      <c r="F933" s="6"/>
      <c r="G933" s="6"/>
      <c r="H933" s="6"/>
      <c r="I933" s="6"/>
      <c r="J933" s="6"/>
      <c r="K933" s="6"/>
    </row>
    <row r="934" spans="5:11" x14ac:dyDescent="0.25">
      <c r="E934" s="6"/>
      <c r="F934" s="6"/>
      <c r="G934" s="6"/>
      <c r="H934" s="6"/>
      <c r="I934" s="6"/>
      <c r="J934" s="6"/>
      <c r="K934" s="6"/>
    </row>
    <row r="935" spans="5:11" x14ac:dyDescent="0.25">
      <c r="E935" s="6"/>
      <c r="F935" s="6"/>
      <c r="G935" s="6"/>
      <c r="H935" s="6"/>
      <c r="I935" s="6"/>
      <c r="J935" s="6"/>
      <c r="K935" s="6"/>
    </row>
    <row r="936" spans="5:11" x14ac:dyDescent="0.25">
      <c r="E936" s="6"/>
      <c r="F936" s="6"/>
      <c r="G936" s="6"/>
      <c r="H936" s="6"/>
      <c r="I936" s="6"/>
      <c r="J936" s="6"/>
      <c r="K936" s="6"/>
    </row>
    <row r="937" spans="5:11" x14ac:dyDescent="0.25">
      <c r="E937" s="6"/>
      <c r="F937" s="6"/>
      <c r="G937" s="6"/>
      <c r="H937" s="6"/>
      <c r="I937" s="6"/>
      <c r="J937" s="6"/>
      <c r="K937" s="6"/>
    </row>
    <row r="938" spans="5:11" x14ac:dyDescent="0.25">
      <c r="E938" s="6"/>
      <c r="F938" s="6"/>
      <c r="G938" s="6"/>
      <c r="H938" s="6"/>
      <c r="I938" s="6"/>
      <c r="J938" s="6"/>
      <c r="K938" s="6"/>
    </row>
    <row r="939" spans="5:11" x14ac:dyDescent="0.25">
      <c r="E939" s="6"/>
      <c r="F939" s="6"/>
      <c r="G939" s="6"/>
      <c r="H939" s="6"/>
      <c r="I939" s="6"/>
      <c r="J939" s="6"/>
      <c r="K939" s="6"/>
    </row>
    <row r="940" spans="5:11" x14ac:dyDescent="0.25">
      <c r="E940" s="6"/>
      <c r="F940" s="6"/>
      <c r="G940" s="6"/>
      <c r="H940" s="6"/>
      <c r="I940" s="6"/>
      <c r="J940" s="6"/>
      <c r="K940" s="6"/>
    </row>
    <row r="941" spans="5:11" x14ac:dyDescent="0.25">
      <c r="E941" s="6"/>
      <c r="F941" s="6"/>
      <c r="G941" s="6"/>
      <c r="H941" s="6"/>
      <c r="I941" s="6"/>
      <c r="J941" s="6"/>
      <c r="K941" s="6"/>
    </row>
    <row r="942" spans="5:11" x14ac:dyDescent="0.25">
      <c r="E942" s="6"/>
      <c r="F942" s="6"/>
      <c r="G942" s="6"/>
      <c r="H942" s="6"/>
      <c r="I942" s="6"/>
      <c r="J942" s="6"/>
      <c r="K942" s="6"/>
    </row>
    <row r="943" spans="5:11" x14ac:dyDescent="0.25">
      <c r="E943" s="6"/>
      <c r="F943" s="6"/>
      <c r="G943" s="6"/>
      <c r="H943" s="6"/>
      <c r="I943" s="6"/>
      <c r="J943" s="6"/>
      <c r="K943" s="6"/>
    </row>
    <row r="944" spans="5:11" x14ac:dyDescent="0.25">
      <c r="E944" s="6"/>
      <c r="F944" s="6"/>
      <c r="G944" s="6"/>
      <c r="H944" s="6"/>
      <c r="I944" s="6"/>
      <c r="J944" s="6"/>
      <c r="K944" s="6"/>
    </row>
    <row r="945" spans="5:11" x14ac:dyDescent="0.25">
      <c r="E945" s="6"/>
      <c r="F945" s="6"/>
      <c r="G945" s="6"/>
      <c r="H945" s="6"/>
      <c r="I945" s="6"/>
      <c r="J945" s="6"/>
      <c r="K945" s="6"/>
    </row>
    <row r="946" spans="5:11" x14ac:dyDescent="0.25">
      <c r="E946" s="6"/>
      <c r="F946" s="6"/>
      <c r="G946" s="6"/>
      <c r="H946" s="6"/>
      <c r="I946" s="6"/>
      <c r="J946" s="6"/>
      <c r="K946" s="6"/>
    </row>
    <row r="947" spans="5:11" x14ac:dyDescent="0.25">
      <c r="E947" s="6"/>
      <c r="F947" s="6"/>
      <c r="G947" s="6"/>
      <c r="H947" s="6"/>
      <c r="I947" s="6"/>
      <c r="J947" s="6"/>
      <c r="K947" s="6"/>
    </row>
    <row r="948" spans="5:11" x14ac:dyDescent="0.25">
      <c r="E948" s="6"/>
      <c r="F948" s="6"/>
      <c r="G948" s="6"/>
      <c r="H948" s="6"/>
      <c r="I948" s="6"/>
      <c r="J948" s="6"/>
      <c r="K948" s="6"/>
    </row>
    <row r="949" spans="5:11" x14ac:dyDescent="0.25">
      <c r="E949" s="6"/>
      <c r="F949" s="6"/>
      <c r="G949" s="6"/>
      <c r="H949" s="6"/>
      <c r="I949" s="6"/>
      <c r="J949" s="6"/>
      <c r="K949" s="6"/>
    </row>
    <row r="950" spans="5:11" x14ac:dyDescent="0.25">
      <c r="E950" s="6"/>
      <c r="F950" s="6"/>
      <c r="G950" s="6"/>
      <c r="H950" s="6"/>
      <c r="I950" s="6"/>
      <c r="J950" s="6"/>
      <c r="K950" s="6"/>
    </row>
    <row r="951" spans="5:11" x14ac:dyDescent="0.25">
      <c r="E951" s="6"/>
      <c r="F951" s="6"/>
      <c r="G951" s="6"/>
      <c r="H951" s="6"/>
      <c r="I951" s="6"/>
      <c r="J951" s="6"/>
      <c r="K951" s="6"/>
    </row>
    <row r="952" spans="5:11" x14ac:dyDescent="0.25">
      <c r="E952" s="6"/>
      <c r="F952" s="6"/>
      <c r="G952" s="6"/>
      <c r="H952" s="6"/>
      <c r="I952" s="6"/>
      <c r="J952" s="6"/>
      <c r="K952" s="6"/>
    </row>
    <row r="953" spans="5:11" x14ac:dyDescent="0.25">
      <c r="E953" s="6"/>
      <c r="F953" s="6"/>
      <c r="G953" s="6"/>
      <c r="H953" s="6"/>
      <c r="I953" s="6"/>
      <c r="J953" s="6"/>
      <c r="K953" s="6"/>
    </row>
    <row r="954" spans="5:11" x14ac:dyDescent="0.25">
      <c r="E954" s="6"/>
      <c r="F954" s="6"/>
      <c r="G954" s="6"/>
      <c r="H954" s="6"/>
      <c r="I954" s="6"/>
      <c r="J954" s="6"/>
      <c r="K954" s="6"/>
    </row>
    <row r="955" spans="5:11" x14ac:dyDescent="0.25">
      <c r="E955" s="6"/>
      <c r="F955" s="6"/>
      <c r="G955" s="6"/>
      <c r="H955" s="6"/>
      <c r="I955" s="6"/>
      <c r="J955" s="6"/>
      <c r="K955" s="6"/>
    </row>
    <row r="956" spans="5:11" x14ac:dyDescent="0.25">
      <c r="E956" s="6"/>
      <c r="F956" s="6"/>
      <c r="G956" s="6"/>
      <c r="H956" s="6"/>
      <c r="I956" s="6"/>
      <c r="J956" s="6"/>
      <c r="K956" s="6"/>
    </row>
    <row r="957" spans="5:11" x14ac:dyDescent="0.25">
      <c r="E957" s="6"/>
      <c r="F957" s="6"/>
      <c r="G957" s="6"/>
      <c r="H957" s="6"/>
      <c r="I957" s="6"/>
      <c r="J957" s="6"/>
      <c r="K957" s="6"/>
    </row>
    <row r="958" spans="5:11" x14ac:dyDescent="0.25">
      <c r="E958" s="6"/>
      <c r="F958" s="6"/>
      <c r="G958" s="6"/>
      <c r="H958" s="6"/>
      <c r="I958" s="6"/>
      <c r="J958" s="6"/>
      <c r="K958" s="6"/>
    </row>
    <row r="959" spans="5:11" x14ac:dyDescent="0.25">
      <c r="E959" s="6"/>
      <c r="F959" s="6"/>
      <c r="G959" s="6"/>
      <c r="H959" s="6"/>
      <c r="I959" s="6"/>
      <c r="J959" s="6"/>
      <c r="K959" s="6"/>
    </row>
    <row r="960" spans="5:11" x14ac:dyDescent="0.25">
      <c r="E960" s="6"/>
      <c r="F960" s="6"/>
      <c r="G960" s="6"/>
      <c r="H960" s="6"/>
      <c r="I960" s="6"/>
      <c r="J960" s="6"/>
      <c r="K960" s="6"/>
    </row>
    <row r="961" spans="5:11" x14ac:dyDescent="0.25">
      <c r="E961" s="6"/>
      <c r="F961" s="6"/>
      <c r="G961" s="6"/>
      <c r="H961" s="6"/>
      <c r="I961" s="6"/>
      <c r="J961" s="6"/>
      <c r="K961" s="6"/>
    </row>
    <row r="962" spans="5:11" x14ac:dyDescent="0.25">
      <c r="E962" s="6"/>
      <c r="F962" s="6"/>
      <c r="G962" s="6"/>
      <c r="H962" s="6"/>
      <c r="I962" s="6"/>
      <c r="J962" s="6"/>
      <c r="K962" s="6"/>
    </row>
    <row r="963" spans="5:11" x14ac:dyDescent="0.25">
      <c r="E963" s="6"/>
      <c r="F963" s="6"/>
      <c r="G963" s="6"/>
      <c r="H963" s="6"/>
      <c r="I963" s="6"/>
      <c r="J963" s="6"/>
      <c r="K963" s="6"/>
    </row>
    <row r="964" spans="5:11" x14ac:dyDescent="0.25">
      <c r="E964" s="6"/>
      <c r="F964" s="6"/>
      <c r="G964" s="6"/>
      <c r="H964" s="6"/>
      <c r="I964" s="6"/>
      <c r="J964" s="6"/>
      <c r="K964" s="6"/>
    </row>
    <row r="965" spans="5:11" x14ac:dyDescent="0.25">
      <c r="E965" s="6"/>
      <c r="F965" s="6"/>
      <c r="G965" s="6"/>
      <c r="H965" s="6"/>
      <c r="I965" s="6"/>
      <c r="J965" s="6"/>
      <c r="K965" s="6"/>
    </row>
    <row r="966" spans="5:11" x14ac:dyDescent="0.25">
      <c r="E966" s="6"/>
      <c r="F966" s="6"/>
      <c r="G966" s="6"/>
      <c r="H966" s="6"/>
      <c r="I966" s="6"/>
      <c r="J966" s="6"/>
      <c r="K966" s="6"/>
    </row>
    <row r="967" spans="5:11" x14ac:dyDescent="0.25">
      <c r="E967" s="6"/>
      <c r="F967" s="6"/>
      <c r="G967" s="6"/>
      <c r="H967" s="6"/>
      <c r="I967" s="6"/>
      <c r="J967" s="6"/>
      <c r="K967" s="6"/>
    </row>
    <row r="968" spans="5:11" x14ac:dyDescent="0.25">
      <c r="E968" s="6"/>
      <c r="F968" s="6"/>
      <c r="G968" s="6"/>
      <c r="H968" s="6"/>
      <c r="I968" s="6"/>
      <c r="J968" s="6"/>
      <c r="K968" s="6"/>
    </row>
    <row r="969" spans="5:11" x14ac:dyDescent="0.25">
      <c r="E969" s="6"/>
      <c r="F969" s="6"/>
      <c r="G969" s="6"/>
      <c r="H969" s="6"/>
      <c r="I969" s="6"/>
      <c r="J969" s="6"/>
      <c r="K969" s="6"/>
    </row>
    <row r="970" spans="5:11" x14ac:dyDescent="0.25">
      <c r="E970" s="6"/>
      <c r="F970" s="6"/>
      <c r="G970" s="6"/>
      <c r="H970" s="6"/>
      <c r="I970" s="6"/>
      <c r="J970" s="6"/>
      <c r="K970" s="6"/>
    </row>
    <row r="971" spans="5:11" x14ac:dyDescent="0.25">
      <c r="E971" s="6"/>
      <c r="F971" s="6"/>
      <c r="G971" s="6"/>
      <c r="H971" s="6"/>
      <c r="I971" s="6"/>
      <c r="J971" s="6"/>
      <c r="K971" s="6"/>
    </row>
    <row r="972" spans="5:11" x14ac:dyDescent="0.25">
      <c r="E972" s="6"/>
      <c r="F972" s="6"/>
      <c r="G972" s="6"/>
      <c r="H972" s="6"/>
      <c r="I972" s="6"/>
      <c r="J972" s="6"/>
      <c r="K972" s="6"/>
    </row>
    <row r="973" spans="5:11" x14ac:dyDescent="0.25">
      <c r="E973" s="6"/>
      <c r="F973" s="6"/>
      <c r="G973" s="6"/>
      <c r="H973" s="6"/>
      <c r="I973" s="6"/>
      <c r="J973" s="6"/>
      <c r="K973" s="6"/>
    </row>
    <row r="974" spans="5:11" x14ac:dyDescent="0.25">
      <c r="E974" s="6"/>
      <c r="F974" s="6"/>
      <c r="G974" s="6"/>
      <c r="H974" s="6"/>
      <c r="I974" s="6"/>
      <c r="J974" s="6"/>
      <c r="K974" s="6"/>
    </row>
    <row r="975" spans="5:11" x14ac:dyDescent="0.25">
      <c r="E975" s="6"/>
      <c r="F975" s="6"/>
      <c r="G975" s="6"/>
      <c r="H975" s="6"/>
      <c r="I975" s="6"/>
      <c r="J975" s="6"/>
      <c r="K975" s="6"/>
    </row>
    <row r="976" spans="5:11" x14ac:dyDescent="0.25">
      <c r="E976" s="6"/>
      <c r="F976" s="6"/>
      <c r="G976" s="6"/>
      <c r="H976" s="6"/>
      <c r="I976" s="6"/>
      <c r="J976" s="6"/>
      <c r="K976" s="6"/>
    </row>
    <row r="977" spans="5:11" x14ac:dyDescent="0.25">
      <c r="E977" s="6"/>
      <c r="F977" s="6"/>
      <c r="G977" s="6"/>
      <c r="H977" s="6"/>
      <c r="I977" s="6"/>
      <c r="J977" s="6"/>
      <c r="K977" s="6"/>
    </row>
    <row r="978" spans="5:11" x14ac:dyDescent="0.25">
      <c r="E978" s="6"/>
      <c r="F978" s="6"/>
      <c r="G978" s="6"/>
      <c r="H978" s="6"/>
      <c r="I978" s="6"/>
      <c r="J978" s="6"/>
      <c r="K978" s="6"/>
    </row>
    <row r="979" spans="5:11" x14ac:dyDescent="0.25">
      <c r="E979" s="6"/>
      <c r="F979" s="6"/>
      <c r="G979" s="6"/>
      <c r="H979" s="6"/>
      <c r="I979" s="6"/>
      <c r="J979" s="6"/>
      <c r="K979" s="6"/>
    </row>
    <row r="980" spans="5:11" x14ac:dyDescent="0.25">
      <c r="E980" s="6"/>
      <c r="F980" s="6"/>
      <c r="G980" s="6"/>
      <c r="H980" s="6"/>
      <c r="I980" s="6"/>
      <c r="J980" s="6"/>
      <c r="K980" s="6"/>
    </row>
    <row r="981" spans="5:11" x14ac:dyDescent="0.25">
      <c r="E981" s="6"/>
      <c r="F981" s="6"/>
      <c r="G981" s="6"/>
      <c r="H981" s="6"/>
      <c r="I981" s="6"/>
      <c r="J981" s="6"/>
      <c r="K981" s="6"/>
    </row>
    <row r="982" spans="5:11" x14ac:dyDescent="0.25">
      <c r="E982" s="6"/>
      <c r="F982" s="6"/>
      <c r="G982" s="6"/>
      <c r="H982" s="6"/>
      <c r="I982" s="6"/>
      <c r="J982" s="6"/>
      <c r="K982" s="6"/>
    </row>
    <row r="983" spans="5:11" x14ac:dyDescent="0.25">
      <c r="E983" s="6"/>
      <c r="F983" s="6"/>
      <c r="G983" s="6"/>
      <c r="H983" s="6"/>
      <c r="I983" s="6"/>
      <c r="J983" s="6"/>
      <c r="K983" s="6"/>
    </row>
    <row r="984" spans="5:11" x14ac:dyDescent="0.25">
      <c r="E984" s="6"/>
      <c r="F984" s="6"/>
      <c r="G984" s="6"/>
      <c r="H984" s="6"/>
      <c r="I984" s="6"/>
      <c r="J984" s="6"/>
      <c r="K984" s="6"/>
    </row>
    <row r="985" spans="5:11" x14ac:dyDescent="0.25">
      <c r="E985" s="6"/>
      <c r="F985" s="6"/>
      <c r="G985" s="6"/>
      <c r="H985" s="6"/>
      <c r="I985" s="6"/>
      <c r="J985" s="6"/>
      <c r="K985" s="6"/>
    </row>
    <row r="986" spans="5:11" x14ac:dyDescent="0.25">
      <c r="E986" s="6"/>
      <c r="F986" s="6"/>
      <c r="G986" s="6"/>
      <c r="H986" s="6"/>
      <c r="I986" s="6"/>
      <c r="J986" s="6"/>
      <c r="K986" s="6"/>
    </row>
    <row r="987" spans="5:11" x14ac:dyDescent="0.25">
      <c r="E987" s="6"/>
      <c r="F987" s="6"/>
      <c r="G987" s="6"/>
      <c r="H987" s="6"/>
      <c r="I987" s="6"/>
      <c r="J987" s="6"/>
      <c r="K987" s="6"/>
    </row>
    <row r="988" spans="5:11" x14ac:dyDescent="0.25">
      <c r="E988" s="6"/>
      <c r="F988" s="6"/>
      <c r="G988" s="6"/>
      <c r="H988" s="6"/>
      <c r="I988" s="6"/>
      <c r="J988" s="6"/>
      <c r="K988" s="6"/>
    </row>
    <row r="989" spans="5:11" x14ac:dyDescent="0.25">
      <c r="E989" s="6"/>
      <c r="F989" s="6"/>
      <c r="G989" s="6"/>
      <c r="H989" s="6"/>
      <c r="I989" s="6"/>
      <c r="J989" s="6"/>
      <c r="K989" s="6"/>
    </row>
    <row r="990" spans="5:11" x14ac:dyDescent="0.25">
      <c r="E990" s="6"/>
      <c r="F990" s="6"/>
      <c r="G990" s="6"/>
      <c r="H990" s="6"/>
      <c r="I990" s="6"/>
      <c r="J990" s="6"/>
      <c r="K990" s="6"/>
    </row>
    <row r="991" spans="5:11" x14ac:dyDescent="0.25">
      <c r="E991" s="6"/>
      <c r="F991" s="6"/>
      <c r="G991" s="6"/>
      <c r="H991" s="6"/>
      <c r="I991" s="6"/>
      <c r="J991" s="6"/>
      <c r="K991" s="6"/>
    </row>
    <row r="992" spans="5:11" x14ac:dyDescent="0.25">
      <c r="E992" s="6"/>
      <c r="F992" s="6"/>
      <c r="G992" s="6"/>
      <c r="H992" s="6"/>
      <c r="I992" s="6"/>
      <c r="J992" s="6"/>
      <c r="K992" s="6"/>
    </row>
    <row r="993" spans="5:11" x14ac:dyDescent="0.25">
      <c r="E993" s="6"/>
      <c r="F993" s="6"/>
      <c r="G993" s="6"/>
      <c r="H993" s="6"/>
      <c r="I993" s="6"/>
      <c r="J993" s="6"/>
      <c r="K993" s="6"/>
    </row>
    <row r="994" spans="5:11" x14ac:dyDescent="0.25">
      <c r="E994" s="6"/>
      <c r="F994" s="6"/>
      <c r="G994" s="6"/>
      <c r="H994" s="6"/>
      <c r="I994" s="6"/>
      <c r="J994" s="6"/>
      <c r="K994" s="6"/>
    </row>
    <row r="995" spans="5:11" x14ac:dyDescent="0.25">
      <c r="E995" s="6"/>
      <c r="F995" s="6"/>
      <c r="G995" s="6"/>
      <c r="H995" s="6"/>
      <c r="I995" s="6"/>
      <c r="J995" s="6"/>
      <c r="K995" s="6"/>
    </row>
    <row r="996" spans="5:11" x14ac:dyDescent="0.25">
      <c r="E996" s="6"/>
      <c r="F996" s="6"/>
      <c r="G996" s="6"/>
      <c r="H996" s="6"/>
      <c r="I996" s="6"/>
      <c r="J996" s="6"/>
      <c r="K996" s="6"/>
    </row>
    <row r="997" spans="5:11" x14ac:dyDescent="0.25">
      <c r="E997" s="6"/>
      <c r="F997" s="6"/>
      <c r="G997" s="6"/>
      <c r="H997" s="6"/>
      <c r="I997" s="6"/>
      <c r="J997" s="6"/>
      <c r="K997" s="6"/>
    </row>
    <row r="998" spans="5:11" x14ac:dyDescent="0.25">
      <c r="E998" s="6"/>
      <c r="F998" s="6"/>
      <c r="G998" s="6"/>
      <c r="H998" s="6"/>
      <c r="I998" s="6"/>
      <c r="J998" s="6"/>
      <c r="K998" s="6"/>
    </row>
    <row r="999" spans="5:11" x14ac:dyDescent="0.25">
      <c r="E999" s="6"/>
      <c r="F999" s="6"/>
      <c r="G999" s="6"/>
      <c r="H999" s="6"/>
      <c r="I999" s="6"/>
      <c r="J999" s="6"/>
      <c r="K999" s="6"/>
    </row>
    <row r="1000" spans="5:11" x14ac:dyDescent="0.25">
      <c r="E1000" s="6"/>
      <c r="F1000" s="6"/>
      <c r="G1000" s="6"/>
      <c r="H1000" s="6"/>
      <c r="I1000" s="6"/>
      <c r="J1000" s="6"/>
      <c r="K1000" s="6"/>
    </row>
    <row r="1001" spans="5:11" x14ac:dyDescent="0.25">
      <c r="E1001" s="6"/>
      <c r="F1001" s="6"/>
      <c r="G1001" s="6"/>
      <c r="H1001" s="6"/>
      <c r="I1001" s="6"/>
      <c r="J1001" s="6"/>
      <c r="K1001" s="6"/>
    </row>
    <row r="1002" spans="5:11" x14ac:dyDescent="0.25">
      <c r="E1002" s="6"/>
      <c r="F1002" s="6"/>
      <c r="G1002" s="6"/>
      <c r="H1002" s="6"/>
      <c r="I1002" s="6"/>
      <c r="J1002" s="6"/>
      <c r="K1002" s="6"/>
    </row>
    <row r="1003" spans="5:11" x14ac:dyDescent="0.25">
      <c r="E1003" s="6"/>
      <c r="F1003" s="6"/>
      <c r="G1003" s="6"/>
      <c r="H1003" s="6"/>
      <c r="I1003" s="6"/>
      <c r="J1003" s="6"/>
      <c r="K1003" s="6"/>
    </row>
    <row r="1004" spans="5:11" x14ac:dyDescent="0.25">
      <c r="E1004" s="6"/>
      <c r="F1004" s="6"/>
      <c r="G1004" s="6"/>
      <c r="H1004" s="6"/>
      <c r="I1004" s="6"/>
      <c r="J1004" s="6"/>
      <c r="K1004" s="6"/>
    </row>
    <row r="1005" spans="5:11" x14ac:dyDescent="0.25">
      <c r="E1005" s="6"/>
      <c r="F1005" s="6"/>
      <c r="G1005" s="6"/>
      <c r="H1005" s="6"/>
      <c r="I1005" s="6"/>
      <c r="J1005" s="6"/>
      <c r="K1005" s="6"/>
    </row>
    <row r="1006" spans="5:11" x14ac:dyDescent="0.25">
      <c r="E1006" s="6"/>
      <c r="F1006" s="6"/>
      <c r="G1006" s="6"/>
      <c r="H1006" s="6"/>
      <c r="I1006" s="6"/>
      <c r="J1006" s="6"/>
      <c r="K1006" s="6"/>
    </row>
    <row r="1007" spans="5:11" x14ac:dyDescent="0.25">
      <c r="E1007" s="6"/>
      <c r="F1007" s="6"/>
      <c r="G1007" s="6"/>
      <c r="H1007" s="6"/>
      <c r="I1007" s="6"/>
      <c r="J1007" s="6"/>
      <c r="K1007" s="6"/>
    </row>
    <row r="1008" spans="5:11" x14ac:dyDescent="0.25">
      <c r="E1008" s="6"/>
      <c r="F1008" s="6"/>
      <c r="G1008" s="6"/>
      <c r="H1008" s="6"/>
      <c r="I1008" s="6"/>
      <c r="J1008" s="6"/>
      <c r="K1008" s="6"/>
    </row>
    <row r="1009" spans="5:11" x14ac:dyDescent="0.25">
      <c r="E1009" s="6"/>
      <c r="F1009" s="6"/>
      <c r="G1009" s="6"/>
      <c r="H1009" s="6"/>
      <c r="I1009" s="6"/>
      <c r="J1009" s="6"/>
      <c r="K1009" s="6"/>
    </row>
    <row r="1010" spans="5:11" x14ac:dyDescent="0.25">
      <c r="E1010" s="6"/>
      <c r="F1010" s="6"/>
      <c r="G1010" s="6"/>
      <c r="H1010" s="6"/>
      <c r="I1010" s="6"/>
      <c r="J1010" s="6"/>
      <c r="K1010" s="6"/>
    </row>
    <row r="1011" spans="5:11" x14ac:dyDescent="0.25">
      <c r="E1011" s="6"/>
      <c r="F1011" s="6"/>
      <c r="G1011" s="6"/>
      <c r="H1011" s="6"/>
      <c r="I1011" s="6"/>
      <c r="J1011" s="6"/>
      <c r="K1011" s="6"/>
    </row>
    <row r="1012" spans="5:11" x14ac:dyDescent="0.25">
      <c r="E1012" s="6"/>
      <c r="F1012" s="6"/>
      <c r="G1012" s="6"/>
      <c r="H1012" s="6"/>
      <c r="I1012" s="6"/>
      <c r="J1012" s="6"/>
      <c r="K1012" s="6"/>
    </row>
    <row r="1013" spans="5:11" x14ac:dyDescent="0.25">
      <c r="E1013" s="6"/>
      <c r="F1013" s="6"/>
      <c r="G1013" s="6"/>
      <c r="H1013" s="6"/>
      <c r="I1013" s="6"/>
      <c r="J1013" s="6"/>
      <c r="K1013" s="6"/>
    </row>
    <row r="1014" spans="5:11" x14ac:dyDescent="0.25">
      <c r="E1014" s="6"/>
      <c r="F1014" s="6"/>
      <c r="G1014" s="6"/>
      <c r="H1014" s="6"/>
      <c r="I1014" s="6"/>
      <c r="J1014" s="6"/>
      <c r="K1014" s="6"/>
    </row>
    <row r="1015" spans="5:11" x14ac:dyDescent="0.25">
      <c r="E1015" s="6"/>
      <c r="F1015" s="6"/>
      <c r="G1015" s="6"/>
      <c r="H1015" s="6"/>
      <c r="I1015" s="6"/>
      <c r="J1015" s="6"/>
      <c r="K1015" s="6"/>
    </row>
    <row r="1016" spans="5:11" x14ac:dyDescent="0.25">
      <c r="E1016" s="6"/>
      <c r="F1016" s="6"/>
      <c r="G1016" s="6"/>
      <c r="H1016" s="6"/>
      <c r="I1016" s="6"/>
      <c r="J1016" s="6"/>
      <c r="K1016" s="6"/>
    </row>
    <row r="1017" spans="5:11" x14ac:dyDescent="0.25">
      <c r="E1017" s="6"/>
      <c r="F1017" s="6"/>
      <c r="G1017" s="6"/>
      <c r="H1017" s="6"/>
      <c r="I1017" s="6"/>
      <c r="J1017" s="6"/>
      <c r="K1017" s="6"/>
    </row>
    <row r="1018" spans="5:11" x14ac:dyDescent="0.25">
      <c r="E1018" s="6"/>
      <c r="F1018" s="6"/>
      <c r="G1018" s="6"/>
      <c r="H1018" s="6"/>
      <c r="I1018" s="6"/>
      <c r="J1018" s="6"/>
      <c r="K1018" s="6"/>
    </row>
    <row r="1019" spans="5:11" x14ac:dyDescent="0.25">
      <c r="E1019" s="6"/>
      <c r="F1019" s="6"/>
      <c r="G1019" s="6"/>
      <c r="H1019" s="6"/>
      <c r="I1019" s="6"/>
      <c r="J1019" s="6"/>
      <c r="K1019" s="6"/>
    </row>
    <row r="1020" spans="5:11" x14ac:dyDescent="0.25">
      <c r="E1020" s="6"/>
      <c r="F1020" s="6"/>
      <c r="G1020" s="6"/>
      <c r="H1020" s="6"/>
      <c r="I1020" s="6"/>
      <c r="J1020" s="6"/>
      <c r="K1020" s="6"/>
    </row>
    <row r="1021" spans="5:11" x14ac:dyDescent="0.25">
      <c r="E1021" s="6"/>
      <c r="F1021" s="6"/>
      <c r="G1021" s="6"/>
      <c r="H1021" s="6"/>
      <c r="I1021" s="6"/>
      <c r="J1021" s="6"/>
      <c r="K1021" s="6"/>
    </row>
    <row r="1022" spans="5:11" x14ac:dyDescent="0.25">
      <c r="E1022" s="6"/>
      <c r="F1022" s="6"/>
      <c r="G1022" s="6"/>
      <c r="H1022" s="6"/>
      <c r="I1022" s="6"/>
      <c r="J1022" s="6"/>
      <c r="K1022" s="6"/>
    </row>
    <row r="1023" spans="5:11" x14ac:dyDescent="0.25">
      <c r="E1023" s="6"/>
      <c r="F1023" s="6"/>
      <c r="G1023" s="6"/>
      <c r="H1023" s="6"/>
      <c r="I1023" s="6"/>
      <c r="J1023" s="6"/>
      <c r="K1023" s="6"/>
    </row>
    <row r="1024" spans="5:11" x14ac:dyDescent="0.25">
      <c r="E1024" s="6"/>
      <c r="F1024" s="6"/>
      <c r="G1024" s="6"/>
      <c r="H1024" s="6"/>
      <c r="I1024" s="6"/>
      <c r="J1024" s="6"/>
      <c r="K1024" s="6"/>
    </row>
    <row r="1025" spans="5:11" x14ac:dyDescent="0.25">
      <c r="E1025" s="6"/>
      <c r="F1025" s="6"/>
      <c r="G1025" s="6"/>
      <c r="H1025" s="6"/>
      <c r="I1025" s="6"/>
      <c r="J1025" s="6"/>
      <c r="K1025" s="6"/>
    </row>
    <row r="1026" spans="5:11" x14ac:dyDescent="0.25">
      <c r="E1026" s="6"/>
      <c r="F1026" s="6"/>
      <c r="G1026" s="6"/>
      <c r="H1026" s="6"/>
      <c r="I1026" s="6"/>
      <c r="J1026" s="6"/>
      <c r="K1026" s="6"/>
    </row>
    <row r="1027" spans="5:11" x14ac:dyDescent="0.25">
      <c r="E1027" s="6"/>
      <c r="F1027" s="6"/>
      <c r="G1027" s="6"/>
      <c r="H1027" s="6"/>
      <c r="I1027" s="6"/>
      <c r="J1027" s="6"/>
      <c r="K1027" s="6"/>
    </row>
    <row r="1028" spans="5:11" x14ac:dyDescent="0.25">
      <c r="E1028" s="6"/>
      <c r="F1028" s="6"/>
      <c r="G1028" s="6"/>
      <c r="H1028" s="6"/>
      <c r="I1028" s="6"/>
      <c r="J1028" s="6"/>
      <c r="K1028" s="6"/>
    </row>
    <row r="1029" spans="5:11" x14ac:dyDescent="0.25">
      <c r="E1029" s="6"/>
      <c r="F1029" s="6"/>
      <c r="G1029" s="6"/>
      <c r="H1029" s="6"/>
      <c r="I1029" s="6"/>
      <c r="J1029" s="6"/>
      <c r="K1029" s="6"/>
    </row>
    <row r="1030" spans="5:11" x14ac:dyDescent="0.25">
      <c r="E1030" s="6"/>
      <c r="F1030" s="6"/>
      <c r="G1030" s="6"/>
      <c r="H1030" s="6"/>
      <c r="I1030" s="6"/>
      <c r="J1030" s="6"/>
      <c r="K1030" s="6"/>
    </row>
    <row r="1031" spans="5:11" x14ac:dyDescent="0.25">
      <c r="E1031" s="6"/>
      <c r="F1031" s="6"/>
      <c r="G1031" s="6"/>
      <c r="H1031" s="6"/>
      <c r="I1031" s="6"/>
      <c r="J1031" s="6"/>
      <c r="K1031" s="6"/>
    </row>
    <row r="1032" spans="5:11" x14ac:dyDescent="0.25">
      <c r="E1032" s="6"/>
      <c r="F1032" s="6"/>
      <c r="G1032" s="6"/>
      <c r="H1032" s="6"/>
      <c r="I1032" s="6"/>
      <c r="J1032" s="6"/>
      <c r="K1032" s="6"/>
    </row>
    <row r="1033" spans="5:11" x14ac:dyDescent="0.25">
      <c r="E1033" s="6"/>
      <c r="F1033" s="6"/>
      <c r="G1033" s="6"/>
      <c r="H1033" s="6"/>
      <c r="I1033" s="6"/>
      <c r="J1033" s="6"/>
      <c r="K1033" s="6"/>
    </row>
    <row r="1034" spans="5:11" x14ac:dyDescent="0.25">
      <c r="E1034" s="6"/>
      <c r="F1034" s="6"/>
      <c r="G1034" s="6"/>
      <c r="H1034" s="6"/>
      <c r="I1034" s="6"/>
      <c r="J1034" s="6"/>
      <c r="K1034" s="6"/>
    </row>
    <row r="1035" spans="5:11" x14ac:dyDescent="0.25">
      <c r="E1035" s="6"/>
      <c r="F1035" s="6"/>
      <c r="G1035" s="6"/>
      <c r="H1035" s="6"/>
      <c r="I1035" s="6"/>
      <c r="J1035" s="6"/>
      <c r="K1035" s="6"/>
    </row>
    <row r="1036" spans="5:11" x14ac:dyDescent="0.25">
      <c r="E1036" s="6"/>
      <c r="F1036" s="6"/>
      <c r="G1036" s="6"/>
      <c r="H1036" s="6"/>
      <c r="I1036" s="6"/>
      <c r="J1036" s="6"/>
      <c r="K1036" s="6"/>
    </row>
    <row r="1037" spans="5:11" x14ac:dyDescent="0.25">
      <c r="E1037" s="6"/>
      <c r="F1037" s="6"/>
      <c r="G1037" s="6"/>
      <c r="H1037" s="6"/>
      <c r="I1037" s="6"/>
      <c r="J1037" s="6"/>
      <c r="K1037" s="6"/>
    </row>
    <row r="1038" spans="5:11" x14ac:dyDescent="0.25">
      <c r="E1038" s="6"/>
      <c r="F1038" s="6"/>
      <c r="G1038" s="6"/>
      <c r="H1038" s="6"/>
      <c r="I1038" s="6"/>
      <c r="J1038" s="6"/>
      <c r="K1038" s="6"/>
    </row>
    <row r="1039" spans="5:11" x14ac:dyDescent="0.25">
      <c r="E1039" s="6"/>
      <c r="F1039" s="6"/>
      <c r="G1039" s="6"/>
      <c r="H1039" s="6"/>
      <c r="I1039" s="6"/>
      <c r="J1039" s="6"/>
      <c r="K1039" s="6"/>
    </row>
    <row r="1040" spans="5:11" x14ac:dyDescent="0.25">
      <c r="E1040" s="6"/>
      <c r="F1040" s="6"/>
      <c r="G1040" s="6"/>
      <c r="H1040" s="6"/>
      <c r="I1040" s="6"/>
      <c r="J1040" s="6"/>
      <c r="K1040" s="6"/>
    </row>
    <row r="1041" spans="5:11" x14ac:dyDescent="0.25">
      <c r="E1041" s="6"/>
      <c r="F1041" s="6"/>
      <c r="G1041" s="6"/>
      <c r="H1041" s="6"/>
      <c r="I1041" s="6"/>
      <c r="J1041" s="6"/>
      <c r="K1041" s="6"/>
    </row>
    <row r="1042" spans="5:11" x14ac:dyDescent="0.25">
      <c r="E1042" s="6"/>
      <c r="F1042" s="6"/>
      <c r="G1042" s="6"/>
      <c r="H1042" s="6"/>
      <c r="I1042" s="6"/>
      <c r="J1042" s="6"/>
      <c r="K1042" s="6"/>
    </row>
    <row r="1043" spans="5:11" x14ac:dyDescent="0.25">
      <c r="E1043" s="6"/>
      <c r="F1043" s="6"/>
      <c r="G1043" s="6"/>
      <c r="H1043" s="6"/>
      <c r="I1043" s="6"/>
      <c r="J1043" s="6"/>
      <c r="K1043" s="6"/>
    </row>
    <row r="1044" spans="5:11" x14ac:dyDescent="0.25">
      <c r="E1044" s="6"/>
      <c r="F1044" s="6"/>
      <c r="G1044" s="6"/>
      <c r="H1044" s="6"/>
      <c r="I1044" s="6"/>
      <c r="J1044" s="6"/>
      <c r="K1044" s="6"/>
    </row>
    <row r="1045" spans="5:11" x14ac:dyDescent="0.25">
      <c r="E1045" s="6"/>
      <c r="F1045" s="6"/>
      <c r="G1045" s="6"/>
      <c r="H1045" s="6"/>
      <c r="I1045" s="6"/>
      <c r="J1045" s="6"/>
      <c r="K1045" s="6"/>
    </row>
    <row r="1046" spans="5:11" x14ac:dyDescent="0.25">
      <c r="E1046" s="6"/>
      <c r="F1046" s="6"/>
      <c r="G1046" s="6"/>
      <c r="H1046" s="6"/>
      <c r="I1046" s="6"/>
      <c r="J1046" s="6"/>
      <c r="K1046" s="6"/>
    </row>
    <row r="1047" spans="5:11" x14ac:dyDescent="0.25">
      <c r="E1047" s="6"/>
      <c r="F1047" s="6"/>
      <c r="G1047" s="6"/>
      <c r="H1047" s="6"/>
      <c r="I1047" s="6"/>
      <c r="J1047" s="6"/>
      <c r="K1047" s="6"/>
    </row>
    <row r="1048" spans="5:11" x14ac:dyDescent="0.25">
      <c r="E1048" s="6"/>
      <c r="F1048" s="6"/>
      <c r="G1048" s="6"/>
      <c r="H1048" s="6"/>
      <c r="I1048" s="6"/>
      <c r="J1048" s="6"/>
      <c r="K1048" s="6"/>
    </row>
    <row r="1049" spans="5:11" x14ac:dyDescent="0.25">
      <c r="E1049" s="6"/>
      <c r="F1049" s="6"/>
      <c r="G1049" s="6"/>
      <c r="H1049" s="6"/>
      <c r="I1049" s="6"/>
      <c r="J1049" s="6"/>
      <c r="K1049" s="6"/>
    </row>
    <row r="1050" spans="5:11" x14ac:dyDescent="0.25">
      <c r="E1050" s="6"/>
      <c r="F1050" s="6"/>
      <c r="G1050" s="6"/>
      <c r="H1050" s="6"/>
      <c r="I1050" s="6"/>
      <c r="J1050" s="6"/>
      <c r="K1050" s="6"/>
    </row>
    <row r="1051" spans="5:11" x14ac:dyDescent="0.25">
      <c r="E1051" s="6"/>
      <c r="F1051" s="6"/>
      <c r="G1051" s="6"/>
      <c r="H1051" s="6"/>
      <c r="I1051" s="6"/>
      <c r="J1051" s="6"/>
      <c r="K1051" s="6"/>
    </row>
    <row r="1052" spans="5:11" x14ac:dyDescent="0.25">
      <c r="E1052" s="6"/>
      <c r="F1052" s="6"/>
      <c r="G1052" s="6"/>
      <c r="H1052" s="6"/>
      <c r="I1052" s="6"/>
      <c r="J1052" s="6"/>
      <c r="K1052" s="6"/>
    </row>
    <row r="1053" spans="5:11" x14ac:dyDescent="0.25">
      <c r="E1053" s="6"/>
      <c r="F1053" s="6"/>
      <c r="G1053" s="6"/>
      <c r="H1053" s="6"/>
      <c r="I1053" s="6"/>
      <c r="J1053" s="6"/>
      <c r="K1053" s="6"/>
    </row>
    <row r="1054" spans="5:11" x14ac:dyDescent="0.25">
      <c r="E1054" s="6"/>
      <c r="F1054" s="6"/>
      <c r="G1054" s="6"/>
      <c r="H1054" s="6"/>
      <c r="I1054" s="6"/>
      <c r="J1054" s="6"/>
      <c r="K1054" s="6"/>
    </row>
    <row r="1055" spans="5:11" x14ac:dyDescent="0.25">
      <c r="E1055" s="6"/>
      <c r="F1055" s="6"/>
      <c r="G1055" s="6"/>
      <c r="H1055" s="6"/>
      <c r="I1055" s="6"/>
      <c r="J1055" s="6"/>
      <c r="K1055" s="6"/>
    </row>
    <row r="1056" spans="5:11" x14ac:dyDescent="0.25">
      <c r="E1056" s="6"/>
      <c r="F1056" s="6"/>
      <c r="G1056" s="6"/>
      <c r="H1056" s="6"/>
      <c r="I1056" s="6"/>
      <c r="J1056" s="6"/>
      <c r="K1056" s="6"/>
    </row>
    <row r="1057" spans="5:11" x14ac:dyDescent="0.25">
      <c r="E1057" s="6"/>
      <c r="F1057" s="6"/>
      <c r="G1057" s="6"/>
      <c r="H1057" s="6"/>
      <c r="I1057" s="6"/>
      <c r="J1057" s="6"/>
      <c r="K1057" s="6"/>
    </row>
    <row r="1058" spans="5:11" x14ac:dyDescent="0.25">
      <c r="E1058" s="6"/>
      <c r="F1058" s="6"/>
      <c r="G1058" s="6"/>
      <c r="H1058" s="6"/>
      <c r="I1058" s="6"/>
      <c r="J1058" s="6"/>
      <c r="K1058" s="6"/>
    </row>
    <row r="1059" spans="5:11" x14ac:dyDescent="0.25">
      <c r="E1059" s="6"/>
      <c r="F1059" s="6"/>
      <c r="G1059" s="6"/>
      <c r="H1059" s="6"/>
      <c r="I1059" s="6"/>
      <c r="J1059" s="6"/>
      <c r="K1059" s="6"/>
    </row>
    <row r="1060" spans="5:11" x14ac:dyDescent="0.25">
      <c r="E1060" s="6"/>
      <c r="F1060" s="6"/>
      <c r="G1060" s="6"/>
      <c r="H1060" s="6"/>
      <c r="I1060" s="6"/>
      <c r="J1060" s="6"/>
      <c r="K1060" s="6"/>
    </row>
    <row r="1061" spans="5:11" x14ac:dyDescent="0.25">
      <c r="E1061" s="6"/>
      <c r="F1061" s="6"/>
      <c r="G1061" s="6"/>
      <c r="H1061" s="6"/>
      <c r="I1061" s="6"/>
      <c r="J1061" s="6"/>
      <c r="K1061" s="6"/>
    </row>
    <row r="1062" spans="5:11" x14ac:dyDescent="0.25">
      <c r="E1062" s="6"/>
      <c r="F1062" s="6"/>
      <c r="G1062" s="6"/>
      <c r="H1062" s="6"/>
      <c r="I1062" s="6"/>
      <c r="J1062" s="6"/>
      <c r="K1062" s="6"/>
    </row>
    <row r="1063" spans="5:11" x14ac:dyDescent="0.25">
      <c r="E1063" s="6"/>
      <c r="F1063" s="6"/>
      <c r="G1063" s="6"/>
      <c r="H1063" s="6"/>
      <c r="I1063" s="6"/>
      <c r="J1063" s="6"/>
      <c r="K1063" s="6"/>
    </row>
    <row r="1064" spans="5:11" x14ac:dyDescent="0.25">
      <c r="E1064" s="6"/>
      <c r="F1064" s="6"/>
      <c r="G1064" s="6"/>
      <c r="H1064" s="6"/>
      <c r="I1064" s="6"/>
      <c r="J1064" s="6"/>
      <c r="K1064" s="6"/>
    </row>
    <row r="1065" spans="5:11" x14ac:dyDescent="0.25">
      <c r="E1065" s="6"/>
      <c r="F1065" s="6"/>
      <c r="G1065" s="6"/>
      <c r="H1065" s="6"/>
      <c r="I1065" s="6"/>
      <c r="J1065" s="6"/>
      <c r="K1065" s="6"/>
    </row>
    <row r="1066" spans="5:11" x14ac:dyDescent="0.25">
      <c r="E1066" s="6"/>
      <c r="F1066" s="6"/>
      <c r="G1066" s="6"/>
      <c r="H1066" s="6"/>
      <c r="I1066" s="6"/>
      <c r="J1066" s="6"/>
      <c r="K1066" s="6"/>
    </row>
    <row r="1067" spans="5:11" x14ac:dyDescent="0.25">
      <c r="E1067" s="6"/>
      <c r="F1067" s="6"/>
      <c r="G1067" s="6"/>
      <c r="H1067" s="6"/>
      <c r="I1067" s="6"/>
      <c r="J1067" s="6"/>
      <c r="K1067" s="6"/>
    </row>
    <row r="1068" spans="5:11" x14ac:dyDescent="0.25">
      <c r="E1068" s="6"/>
      <c r="F1068" s="6"/>
      <c r="G1068" s="6"/>
      <c r="H1068" s="6"/>
      <c r="I1068" s="6"/>
      <c r="J1068" s="6"/>
      <c r="K1068" s="6"/>
    </row>
    <row r="1069" spans="5:11" x14ac:dyDescent="0.25">
      <c r="E1069" s="6"/>
      <c r="F1069" s="6"/>
      <c r="G1069" s="6"/>
      <c r="H1069" s="6"/>
      <c r="I1069" s="6"/>
      <c r="J1069" s="6"/>
      <c r="K1069" s="6"/>
    </row>
    <row r="1070" spans="5:11" x14ac:dyDescent="0.25">
      <c r="E1070" s="6"/>
      <c r="F1070" s="6"/>
      <c r="G1070" s="6"/>
      <c r="H1070" s="6"/>
      <c r="I1070" s="6"/>
      <c r="J1070" s="6"/>
      <c r="K1070" s="6"/>
    </row>
    <row r="1071" spans="5:11" x14ac:dyDescent="0.25">
      <c r="E1071" s="6"/>
      <c r="F1071" s="6"/>
      <c r="G1071" s="6"/>
      <c r="H1071" s="6"/>
      <c r="I1071" s="6"/>
      <c r="J1071" s="6"/>
      <c r="K1071" s="6"/>
    </row>
    <row r="1072" spans="5:11" x14ac:dyDescent="0.25">
      <c r="E1072" s="6"/>
      <c r="F1072" s="6"/>
      <c r="G1072" s="6"/>
      <c r="H1072" s="6"/>
      <c r="I1072" s="6"/>
      <c r="J1072" s="6"/>
      <c r="K1072" s="6"/>
    </row>
    <row r="1073" spans="5:11" x14ac:dyDescent="0.25">
      <c r="E1073" s="6"/>
      <c r="F1073" s="6"/>
      <c r="G1073" s="6"/>
      <c r="H1073" s="6"/>
      <c r="I1073" s="6"/>
      <c r="J1073" s="6"/>
      <c r="K1073" s="6"/>
    </row>
    <row r="1074" spans="5:11" x14ac:dyDescent="0.25">
      <c r="E1074" s="6"/>
      <c r="F1074" s="6"/>
      <c r="G1074" s="6"/>
      <c r="H1074" s="6"/>
      <c r="I1074" s="6"/>
      <c r="J1074" s="6"/>
      <c r="K1074" s="6"/>
    </row>
    <row r="1075" spans="5:11" x14ac:dyDescent="0.25">
      <c r="E1075" s="6"/>
      <c r="F1075" s="6"/>
      <c r="G1075" s="6"/>
      <c r="H1075" s="6"/>
      <c r="I1075" s="6"/>
      <c r="J1075" s="6"/>
      <c r="K1075" s="6"/>
    </row>
    <row r="1076" spans="5:11" x14ac:dyDescent="0.25">
      <c r="E1076" s="6"/>
      <c r="F1076" s="6"/>
      <c r="G1076" s="6"/>
      <c r="H1076" s="6"/>
      <c r="I1076" s="6"/>
      <c r="J1076" s="6"/>
      <c r="K1076" s="6"/>
    </row>
    <row r="1077" spans="5:11" x14ac:dyDescent="0.25">
      <c r="E1077" s="6"/>
      <c r="F1077" s="6"/>
      <c r="G1077" s="6"/>
      <c r="H1077" s="6"/>
      <c r="I1077" s="6"/>
      <c r="J1077" s="6"/>
      <c r="K1077" s="6"/>
    </row>
    <row r="1078" spans="5:11" x14ac:dyDescent="0.25">
      <c r="E1078" s="6"/>
      <c r="F1078" s="6"/>
      <c r="G1078" s="6"/>
      <c r="H1078" s="6"/>
      <c r="I1078" s="6"/>
      <c r="J1078" s="6"/>
      <c r="K1078" s="6"/>
    </row>
    <row r="1079" spans="5:11" x14ac:dyDescent="0.25">
      <c r="E1079" s="6"/>
      <c r="F1079" s="6"/>
      <c r="G1079" s="6"/>
      <c r="H1079" s="6"/>
      <c r="I1079" s="6"/>
      <c r="J1079" s="6"/>
      <c r="K1079" s="6"/>
    </row>
    <row r="1080" spans="5:11" x14ac:dyDescent="0.25">
      <c r="E1080" s="6"/>
      <c r="F1080" s="6"/>
      <c r="G1080" s="6"/>
      <c r="H1080" s="6"/>
      <c r="I1080" s="6"/>
      <c r="J1080" s="6"/>
      <c r="K1080" s="6"/>
    </row>
    <row r="1081" spans="5:11" x14ac:dyDescent="0.25">
      <c r="E1081" s="6"/>
      <c r="F1081" s="6"/>
      <c r="G1081" s="6"/>
      <c r="H1081" s="6"/>
      <c r="I1081" s="6"/>
      <c r="J1081" s="6"/>
      <c r="K1081" s="6"/>
    </row>
    <row r="1082" spans="5:11" x14ac:dyDescent="0.25">
      <c r="E1082" s="6"/>
      <c r="F1082" s="6"/>
      <c r="G1082" s="6"/>
      <c r="H1082" s="6"/>
      <c r="I1082" s="6"/>
      <c r="J1082" s="6"/>
      <c r="K1082" s="6"/>
    </row>
    <row r="1083" spans="5:11" x14ac:dyDescent="0.25">
      <c r="E1083" s="6"/>
      <c r="F1083" s="6"/>
      <c r="G1083" s="6"/>
      <c r="H1083" s="6"/>
      <c r="I1083" s="6"/>
      <c r="J1083" s="6"/>
      <c r="K1083" s="6"/>
    </row>
    <row r="1084" spans="5:11" x14ac:dyDescent="0.25">
      <c r="E1084" s="6"/>
      <c r="F1084" s="6"/>
      <c r="G1084" s="6"/>
      <c r="H1084" s="6"/>
      <c r="I1084" s="6"/>
      <c r="J1084" s="6"/>
      <c r="K1084" s="6"/>
    </row>
    <row r="1085" spans="5:11" x14ac:dyDescent="0.25">
      <c r="E1085" s="6"/>
      <c r="F1085" s="6"/>
      <c r="G1085" s="6"/>
      <c r="H1085" s="6"/>
      <c r="I1085" s="6"/>
      <c r="J1085" s="6"/>
      <c r="K1085" s="6"/>
    </row>
    <row r="1086" spans="5:11" x14ac:dyDescent="0.25">
      <c r="E1086" s="6"/>
      <c r="F1086" s="6"/>
      <c r="G1086" s="6"/>
      <c r="H1086" s="6"/>
      <c r="I1086" s="6"/>
      <c r="J1086" s="6"/>
      <c r="K1086" s="6"/>
    </row>
    <row r="1087" spans="5:11" x14ac:dyDescent="0.25">
      <c r="E1087" s="6"/>
      <c r="F1087" s="6"/>
      <c r="G1087" s="6"/>
      <c r="H1087" s="6"/>
      <c r="I1087" s="6"/>
      <c r="J1087" s="6"/>
      <c r="K1087" s="6"/>
    </row>
    <row r="1088" spans="5:11" x14ac:dyDescent="0.25">
      <c r="E1088" s="6"/>
      <c r="F1088" s="6"/>
      <c r="G1088" s="6"/>
      <c r="H1088" s="6"/>
      <c r="I1088" s="6"/>
      <c r="J1088" s="6"/>
      <c r="K1088" s="6"/>
    </row>
    <row r="1089" spans="5:11" x14ac:dyDescent="0.25">
      <c r="E1089" s="6"/>
      <c r="F1089" s="6"/>
      <c r="G1089" s="6"/>
      <c r="H1089" s="6"/>
      <c r="I1089" s="6"/>
      <c r="J1089" s="6"/>
      <c r="K1089" s="6"/>
    </row>
    <row r="1090" spans="5:11" x14ac:dyDescent="0.25">
      <c r="E1090" s="6"/>
      <c r="F1090" s="6"/>
      <c r="G1090" s="6"/>
      <c r="H1090" s="6"/>
      <c r="I1090" s="6"/>
      <c r="J1090" s="6"/>
      <c r="K1090" s="6"/>
    </row>
    <row r="1091" spans="5:11" x14ac:dyDescent="0.25">
      <c r="E1091" s="6"/>
      <c r="F1091" s="6"/>
      <c r="G1091" s="6"/>
      <c r="H1091" s="6"/>
      <c r="I1091" s="6"/>
      <c r="J1091" s="6"/>
      <c r="K1091" s="6"/>
    </row>
    <row r="1092" spans="5:11" x14ac:dyDescent="0.25">
      <c r="E1092" s="6"/>
      <c r="F1092" s="6"/>
      <c r="G1092" s="6"/>
      <c r="H1092" s="6"/>
      <c r="I1092" s="6"/>
      <c r="J1092" s="6"/>
      <c r="K1092" s="6"/>
    </row>
    <row r="1093" spans="5:11" x14ac:dyDescent="0.25">
      <c r="E1093" s="6"/>
      <c r="F1093" s="6"/>
      <c r="G1093" s="6"/>
      <c r="H1093" s="6"/>
      <c r="I1093" s="6"/>
      <c r="J1093" s="6"/>
      <c r="K1093" s="6"/>
    </row>
    <row r="1094" spans="5:11" x14ac:dyDescent="0.25">
      <c r="E1094" s="6"/>
      <c r="F1094" s="6"/>
      <c r="G1094" s="6"/>
      <c r="H1094" s="6"/>
      <c r="I1094" s="6"/>
      <c r="J1094" s="6"/>
      <c r="K1094" s="6"/>
    </row>
    <row r="1095" spans="5:11" x14ac:dyDescent="0.25">
      <c r="E1095" s="6"/>
      <c r="F1095" s="6"/>
      <c r="G1095" s="6"/>
      <c r="H1095" s="6"/>
      <c r="I1095" s="6"/>
      <c r="J1095" s="6"/>
      <c r="K1095" s="6"/>
    </row>
    <row r="1096" spans="5:11" x14ac:dyDescent="0.25">
      <c r="E1096" s="6"/>
      <c r="F1096" s="6"/>
      <c r="G1096" s="6"/>
      <c r="H1096" s="6"/>
      <c r="I1096" s="6"/>
      <c r="J1096" s="6"/>
      <c r="K1096" s="6"/>
    </row>
    <row r="1097" spans="5:11" x14ac:dyDescent="0.25">
      <c r="E1097" s="6"/>
      <c r="F1097" s="6"/>
      <c r="G1097" s="6"/>
      <c r="H1097" s="6"/>
      <c r="I1097" s="6"/>
      <c r="J1097" s="6"/>
      <c r="K1097" s="6"/>
    </row>
    <row r="1098" spans="5:11" x14ac:dyDescent="0.25">
      <c r="E1098" s="6"/>
      <c r="F1098" s="6"/>
      <c r="G1098" s="6"/>
      <c r="H1098" s="6"/>
      <c r="I1098" s="6"/>
      <c r="J1098" s="6"/>
      <c r="K1098" s="6"/>
    </row>
    <row r="1099" spans="5:11" x14ac:dyDescent="0.25">
      <c r="E1099" s="6"/>
      <c r="F1099" s="6"/>
      <c r="G1099" s="6"/>
      <c r="H1099" s="6"/>
      <c r="I1099" s="6"/>
      <c r="J1099" s="6"/>
      <c r="K1099" s="6"/>
    </row>
    <row r="1100" spans="5:11" x14ac:dyDescent="0.25">
      <c r="E1100" s="6"/>
      <c r="F1100" s="6"/>
      <c r="G1100" s="6"/>
      <c r="H1100" s="6"/>
      <c r="I1100" s="6"/>
      <c r="J1100" s="6"/>
      <c r="K1100" s="6"/>
    </row>
    <row r="1101" spans="5:11" x14ac:dyDescent="0.25">
      <c r="E1101" s="6"/>
      <c r="F1101" s="6"/>
      <c r="G1101" s="6"/>
      <c r="H1101" s="6"/>
      <c r="I1101" s="6"/>
      <c r="J1101" s="6"/>
      <c r="K1101" s="6"/>
    </row>
    <row r="1102" spans="5:11" x14ac:dyDescent="0.25">
      <c r="E1102" s="6"/>
      <c r="F1102" s="6"/>
      <c r="G1102" s="6"/>
      <c r="H1102" s="6"/>
      <c r="I1102" s="6"/>
      <c r="J1102" s="6"/>
      <c r="K1102" s="6"/>
    </row>
    <row r="1103" spans="5:11" x14ac:dyDescent="0.25">
      <c r="E1103" s="6"/>
      <c r="F1103" s="6"/>
      <c r="G1103" s="6"/>
      <c r="H1103" s="6"/>
      <c r="I1103" s="6"/>
      <c r="J1103" s="6"/>
      <c r="K1103" s="6"/>
    </row>
    <row r="1104" spans="5:11" x14ac:dyDescent="0.25">
      <c r="E1104" s="6"/>
      <c r="F1104" s="6"/>
      <c r="G1104" s="6"/>
      <c r="H1104" s="6"/>
      <c r="I1104" s="6"/>
      <c r="J1104" s="6"/>
      <c r="K1104" s="6"/>
    </row>
    <row r="1105" spans="5:11" x14ac:dyDescent="0.25">
      <c r="E1105" s="6"/>
      <c r="F1105" s="6"/>
      <c r="G1105" s="6"/>
      <c r="H1105" s="6"/>
      <c r="I1105" s="6"/>
      <c r="J1105" s="6"/>
      <c r="K1105" s="6"/>
    </row>
    <row r="1106" spans="5:11" x14ac:dyDescent="0.25">
      <c r="E1106" s="6"/>
      <c r="F1106" s="6"/>
      <c r="G1106" s="6"/>
      <c r="H1106" s="6"/>
      <c r="I1106" s="6"/>
      <c r="J1106" s="6"/>
      <c r="K1106" s="6"/>
    </row>
    <row r="1107" spans="5:11" x14ac:dyDescent="0.25">
      <c r="E1107" s="6"/>
      <c r="F1107" s="6"/>
      <c r="G1107" s="6"/>
      <c r="H1107" s="6"/>
      <c r="I1107" s="6"/>
      <c r="J1107" s="6"/>
      <c r="K1107" s="6"/>
    </row>
    <row r="1108" spans="5:11" x14ac:dyDescent="0.25">
      <c r="E1108" s="6"/>
      <c r="F1108" s="6"/>
      <c r="G1108" s="6"/>
      <c r="H1108" s="6"/>
      <c r="I1108" s="6"/>
      <c r="J1108" s="6"/>
      <c r="K1108" s="6"/>
    </row>
    <row r="1109" spans="5:11" x14ac:dyDescent="0.25">
      <c r="E1109" s="6"/>
      <c r="F1109" s="6"/>
      <c r="G1109" s="6"/>
      <c r="H1109" s="6"/>
      <c r="I1109" s="6"/>
      <c r="J1109" s="6"/>
      <c r="K1109" s="6"/>
    </row>
    <row r="1110" spans="5:11" x14ac:dyDescent="0.25">
      <c r="E1110" s="6"/>
      <c r="F1110" s="6"/>
      <c r="G1110" s="6"/>
      <c r="H1110" s="6"/>
      <c r="I1110" s="6"/>
      <c r="J1110" s="6"/>
      <c r="K1110" s="6"/>
    </row>
    <row r="1111" spans="5:11" x14ac:dyDescent="0.25">
      <c r="E1111" s="6"/>
      <c r="F1111" s="6"/>
      <c r="G1111" s="6"/>
      <c r="H1111" s="6"/>
      <c r="I1111" s="6"/>
      <c r="J1111" s="6"/>
      <c r="K1111" s="6"/>
    </row>
    <row r="1112" spans="5:11" x14ac:dyDescent="0.25">
      <c r="E1112" s="6"/>
      <c r="F1112" s="6"/>
      <c r="G1112" s="6"/>
      <c r="H1112" s="6"/>
      <c r="I1112" s="6"/>
      <c r="J1112" s="6"/>
      <c r="K1112" s="6"/>
    </row>
    <row r="1113" spans="5:11" x14ac:dyDescent="0.25">
      <c r="E1113" s="6"/>
      <c r="F1113" s="6"/>
      <c r="G1113" s="6"/>
      <c r="H1113" s="6"/>
      <c r="I1113" s="6"/>
      <c r="J1113" s="6"/>
      <c r="K1113" s="6"/>
    </row>
    <row r="1114" spans="5:11" x14ac:dyDescent="0.25">
      <c r="E1114" s="6"/>
      <c r="F1114" s="6"/>
      <c r="G1114" s="6"/>
      <c r="H1114" s="6"/>
      <c r="I1114" s="6"/>
      <c r="J1114" s="6"/>
      <c r="K1114" s="6"/>
    </row>
    <row r="1115" spans="5:11" x14ac:dyDescent="0.25">
      <c r="E1115" s="6"/>
      <c r="F1115" s="6"/>
      <c r="G1115" s="6"/>
      <c r="H1115" s="6"/>
      <c r="I1115" s="6"/>
      <c r="J1115" s="6"/>
      <c r="K1115" s="6"/>
    </row>
    <row r="1116" spans="5:11" x14ac:dyDescent="0.25">
      <c r="E1116" s="6"/>
      <c r="F1116" s="6"/>
      <c r="G1116" s="6"/>
      <c r="H1116" s="6"/>
      <c r="I1116" s="6"/>
      <c r="J1116" s="6"/>
      <c r="K1116" s="6"/>
    </row>
    <row r="1117" spans="5:11" x14ac:dyDescent="0.25">
      <c r="E1117" s="6"/>
      <c r="F1117" s="6"/>
      <c r="G1117" s="6"/>
      <c r="H1117" s="6"/>
      <c r="I1117" s="6"/>
      <c r="J1117" s="6"/>
      <c r="K1117" s="6"/>
    </row>
    <row r="1118" spans="5:11" x14ac:dyDescent="0.25">
      <c r="E1118" s="6"/>
      <c r="F1118" s="6"/>
      <c r="G1118" s="6"/>
      <c r="H1118" s="6"/>
      <c r="I1118" s="6"/>
      <c r="J1118" s="6"/>
      <c r="K1118" s="6"/>
    </row>
    <row r="1119" spans="5:11" x14ac:dyDescent="0.25">
      <c r="E1119" s="6"/>
      <c r="F1119" s="6"/>
      <c r="G1119" s="6"/>
      <c r="H1119" s="6"/>
      <c r="I1119" s="6"/>
      <c r="J1119" s="6"/>
      <c r="K1119" s="6"/>
    </row>
    <row r="1120" spans="5:11" x14ac:dyDescent="0.25">
      <c r="E1120" s="6"/>
      <c r="F1120" s="6"/>
      <c r="G1120" s="6"/>
      <c r="H1120" s="6"/>
      <c r="I1120" s="6"/>
      <c r="J1120" s="6"/>
      <c r="K1120" s="6"/>
    </row>
    <row r="1121" spans="5:11" x14ac:dyDescent="0.25">
      <c r="E1121" s="6"/>
      <c r="F1121" s="6"/>
      <c r="G1121" s="6"/>
      <c r="H1121" s="6"/>
      <c r="I1121" s="6"/>
      <c r="J1121" s="6"/>
      <c r="K1121" s="6"/>
    </row>
    <row r="1122" spans="5:11" x14ac:dyDescent="0.25">
      <c r="E1122" s="6"/>
      <c r="F1122" s="6"/>
      <c r="G1122" s="6"/>
      <c r="H1122" s="6"/>
      <c r="I1122" s="6"/>
      <c r="J1122" s="6"/>
      <c r="K1122" s="6"/>
    </row>
    <row r="1123" spans="5:11" x14ac:dyDescent="0.25">
      <c r="E1123" s="6"/>
      <c r="F1123" s="6"/>
      <c r="G1123" s="6"/>
      <c r="H1123" s="6"/>
      <c r="I1123" s="6"/>
      <c r="J1123" s="6"/>
      <c r="K1123" s="6"/>
    </row>
    <row r="1124" spans="5:11" x14ac:dyDescent="0.25">
      <c r="E1124" s="6"/>
      <c r="F1124" s="6"/>
      <c r="G1124" s="6"/>
      <c r="H1124" s="6"/>
      <c r="I1124" s="6"/>
      <c r="J1124" s="6"/>
      <c r="K1124" s="6"/>
    </row>
    <row r="1125" spans="5:11" x14ac:dyDescent="0.25">
      <c r="E1125" s="6"/>
      <c r="F1125" s="6"/>
      <c r="G1125" s="6"/>
      <c r="H1125" s="6"/>
      <c r="I1125" s="6"/>
      <c r="J1125" s="6"/>
      <c r="K1125" s="6"/>
    </row>
    <row r="1126" spans="5:11" x14ac:dyDescent="0.25">
      <c r="E1126" s="6"/>
      <c r="F1126" s="6"/>
      <c r="G1126" s="6"/>
      <c r="H1126" s="6"/>
      <c r="I1126" s="6"/>
      <c r="J1126" s="6"/>
      <c r="K1126" s="6"/>
    </row>
    <row r="1127" spans="5:11" x14ac:dyDescent="0.25">
      <c r="E1127" s="6"/>
      <c r="F1127" s="6"/>
      <c r="G1127" s="6"/>
      <c r="H1127" s="6"/>
      <c r="I1127" s="6"/>
      <c r="J1127" s="6"/>
      <c r="K1127" s="6"/>
    </row>
    <row r="1128" spans="5:11" x14ac:dyDescent="0.25">
      <c r="E1128" s="6"/>
      <c r="F1128" s="6"/>
      <c r="G1128" s="6"/>
      <c r="H1128" s="6"/>
      <c r="I1128" s="6"/>
      <c r="J1128" s="6"/>
      <c r="K1128" s="6"/>
    </row>
    <row r="1129" spans="5:11" x14ac:dyDescent="0.25">
      <c r="E1129" s="6"/>
      <c r="F1129" s="6"/>
      <c r="G1129" s="6"/>
      <c r="H1129" s="6"/>
      <c r="I1129" s="6"/>
      <c r="J1129" s="6"/>
      <c r="K1129" s="6"/>
    </row>
    <row r="1130" spans="5:11" x14ac:dyDescent="0.25">
      <c r="E1130" s="6"/>
      <c r="F1130" s="6"/>
      <c r="G1130" s="6"/>
      <c r="H1130" s="6"/>
      <c r="I1130" s="6"/>
      <c r="J1130" s="6"/>
      <c r="K1130" s="6"/>
    </row>
    <row r="1131" spans="5:11" x14ac:dyDescent="0.25">
      <c r="E1131" s="6"/>
      <c r="F1131" s="6"/>
      <c r="G1131" s="6"/>
      <c r="H1131" s="6"/>
      <c r="I1131" s="6"/>
      <c r="J1131" s="6"/>
      <c r="K1131" s="6"/>
    </row>
    <row r="1132" spans="5:11" x14ac:dyDescent="0.25">
      <c r="E1132" s="6"/>
      <c r="F1132" s="6"/>
      <c r="G1132" s="6"/>
      <c r="H1132" s="6"/>
      <c r="I1132" s="6"/>
      <c r="J1132" s="6"/>
      <c r="K1132" s="6"/>
    </row>
    <row r="1133" spans="5:11" x14ac:dyDescent="0.25">
      <c r="E1133" s="6"/>
      <c r="F1133" s="6"/>
      <c r="G1133" s="6"/>
      <c r="H1133" s="6"/>
      <c r="I1133" s="6"/>
      <c r="J1133" s="6"/>
      <c r="K1133" s="6"/>
    </row>
    <row r="1134" spans="5:11" x14ac:dyDescent="0.25">
      <c r="E1134" s="6"/>
      <c r="F1134" s="6"/>
      <c r="G1134" s="6"/>
      <c r="H1134" s="6"/>
      <c r="I1134" s="6"/>
      <c r="J1134" s="6"/>
      <c r="K1134" s="6"/>
    </row>
    <row r="1135" spans="5:11" x14ac:dyDescent="0.25">
      <c r="E1135" s="6"/>
      <c r="F1135" s="6"/>
      <c r="G1135" s="6"/>
      <c r="H1135" s="6"/>
      <c r="I1135" s="6"/>
      <c r="J1135" s="6"/>
      <c r="K1135" s="6"/>
    </row>
    <row r="1136" spans="5:11" x14ac:dyDescent="0.25">
      <c r="E1136" s="6"/>
      <c r="F1136" s="6"/>
      <c r="G1136" s="6"/>
      <c r="H1136" s="6"/>
      <c r="I1136" s="6"/>
      <c r="J1136" s="6"/>
      <c r="K1136" s="6"/>
    </row>
    <row r="1137" spans="5:11" x14ac:dyDescent="0.25">
      <c r="E1137" s="6"/>
      <c r="F1137" s="6"/>
      <c r="G1137" s="6"/>
      <c r="H1137" s="6"/>
      <c r="I1137" s="6"/>
      <c r="J1137" s="6"/>
      <c r="K1137" s="6"/>
    </row>
    <row r="1138" spans="5:11" x14ac:dyDescent="0.25">
      <c r="E1138" s="6"/>
      <c r="F1138" s="6"/>
      <c r="G1138" s="6"/>
      <c r="H1138" s="6"/>
      <c r="I1138" s="6"/>
      <c r="J1138" s="6"/>
      <c r="K1138" s="6"/>
    </row>
    <row r="1139" spans="5:11" x14ac:dyDescent="0.25">
      <c r="E1139" s="6"/>
      <c r="F1139" s="6"/>
      <c r="G1139" s="6"/>
      <c r="H1139" s="6"/>
      <c r="I1139" s="6"/>
      <c r="J1139" s="6"/>
      <c r="K1139" s="6"/>
    </row>
    <row r="1140" spans="5:11" x14ac:dyDescent="0.25">
      <c r="E1140" s="6"/>
      <c r="F1140" s="6"/>
      <c r="G1140" s="6"/>
      <c r="H1140" s="6"/>
      <c r="I1140" s="6"/>
      <c r="J1140" s="6"/>
      <c r="K1140" s="6"/>
    </row>
    <row r="1141" spans="5:11" x14ac:dyDescent="0.25">
      <c r="E1141" s="6"/>
      <c r="F1141" s="6"/>
      <c r="G1141" s="6"/>
      <c r="H1141" s="6"/>
      <c r="I1141" s="6"/>
      <c r="J1141" s="6"/>
      <c r="K1141" s="6"/>
    </row>
    <row r="1142" spans="5:11" x14ac:dyDescent="0.25">
      <c r="E1142" s="6"/>
      <c r="F1142" s="6"/>
      <c r="G1142" s="6"/>
      <c r="H1142" s="6"/>
      <c r="I1142" s="6"/>
      <c r="J1142" s="6"/>
      <c r="K1142" s="6"/>
    </row>
    <row r="1143" spans="5:11" x14ac:dyDescent="0.25">
      <c r="E1143" s="6"/>
      <c r="F1143" s="6"/>
      <c r="G1143" s="6"/>
      <c r="H1143" s="6"/>
      <c r="I1143" s="6"/>
      <c r="J1143" s="6"/>
      <c r="K1143" s="6"/>
    </row>
    <row r="1144" spans="5:11" x14ac:dyDescent="0.25">
      <c r="E1144" s="6"/>
      <c r="F1144" s="6"/>
      <c r="G1144" s="6"/>
      <c r="H1144" s="6"/>
      <c r="I1144" s="6"/>
      <c r="J1144" s="6"/>
      <c r="K1144" s="6"/>
    </row>
    <row r="1145" spans="5:11" x14ac:dyDescent="0.25">
      <c r="E1145" s="6"/>
      <c r="F1145" s="6"/>
      <c r="G1145" s="6"/>
      <c r="H1145" s="6"/>
      <c r="I1145" s="6"/>
      <c r="J1145" s="6"/>
      <c r="K1145" s="6"/>
    </row>
    <row r="1146" spans="5:11" x14ac:dyDescent="0.25">
      <c r="E1146" s="6"/>
      <c r="F1146" s="6"/>
      <c r="G1146" s="6"/>
      <c r="H1146" s="6"/>
      <c r="I1146" s="6"/>
      <c r="J1146" s="6"/>
      <c r="K1146" s="6"/>
    </row>
    <row r="1147" spans="5:11" x14ac:dyDescent="0.25">
      <c r="E1147" s="6"/>
      <c r="F1147" s="6"/>
      <c r="G1147" s="6"/>
      <c r="H1147" s="6"/>
      <c r="I1147" s="6"/>
      <c r="J1147" s="6"/>
      <c r="K1147" s="6"/>
    </row>
    <row r="1148" spans="5:11" x14ac:dyDescent="0.25">
      <c r="E1148" s="6"/>
      <c r="F1148" s="6"/>
      <c r="G1148" s="6"/>
      <c r="H1148" s="6"/>
      <c r="I1148" s="6"/>
      <c r="J1148" s="6"/>
      <c r="K1148" s="6"/>
    </row>
    <row r="1149" spans="5:11" x14ac:dyDescent="0.25">
      <c r="E1149" s="6"/>
      <c r="F1149" s="6"/>
      <c r="G1149" s="6"/>
      <c r="H1149" s="6"/>
      <c r="I1149" s="6"/>
      <c r="J1149" s="6"/>
      <c r="K1149" s="6"/>
    </row>
    <row r="1150" spans="5:11" x14ac:dyDescent="0.25">
      <c r="E1150" s="6"/>
      <c r="F1150" s="6"/>
      <c r="G1150" s="6"/>
      <c r="H1150" s="6"/>
      <c r="I1150" s="6"/>
      <c r="J1150" s="6"/>
      <c r="K1150" s="6"/>
    </row>
    <row r="1151" spans="5:11" x14ac:dyDescent="0.25">
      <c r="E1151" s="6"/>
      <c r="F1151" s="6"/>
      <c r="G1151" s="6"/>
      <c r="H1151" s="6"/>
      <c r="I1151" s="6"/>
      <c r="J1151" s="6"/>
      <c r="K1151" s="6"/>
    </row>
    <row r="1152" spans="5:11" x14ac:dyDescent="0.25">
      <c r="E1152" s="6"/>
      <c r="F1152" s="6"/>
      <c r="G1152" s="6"/>
      <c r="H1152" s="6"/>
      <c r="I1152" s="6"/>
      <c r="J1152" s="6"/>
      <c r="K1152" s="6"/>
    </row>
    <row r="1153" spans="5:11" x14ac:dyDescent="0.25">
      <c r="E1153" s="6"/>
      <c r="F1153" s="6"/>
      <c r="G1153" s="6"/>
      <c r="H1153" s="6"/>
      <c r="I1153" s="6"/>
      <c r="J1153" s="6"/>
      <c r="K1153" s="6"/>
    </row>
    <row r="1154" spans="5:11" x14ac:dyDescent="0.25">
      <c r="E1154" s="6"/>
      <c r="F1154" s="6"/>
      <c r="G1154" s="6"/>
      <c r="H1154" s="6"/>
      <c r="I1154" s="6"/>
      <c r="J1154" s="6"/>
      <c r="K1154" s="6"/>
    </row>
    <row r="1155" spans="5:11" x14ac:dyDescent="0.25">
      <c r="E1155" s="6"/>
      <c r="F1155" s="6"/>
      <c r="G1155" s="6"/>
      <c r="H1155" s="6"/>
      <c r="I1155" s="6"/>
      <c r="J1155" s="6"/>
      <c r="K1155" s="6"/>
    </row>
    <row r="1156" spans="5:11" x14ac:dyDescent="0.25">
      <c r="E1156" s="6"/>
      <c r="F1156" s="6"/>
      <c r="G1156" s="6"/>
      <c r="H1156" s="6"/>
      <c r="I1156" s="6"/>
      <c r="J1156" s="6"/>
      <c r="K1156" s="6"/>
    </row>
    <row r="1157" spans="5:11" x14ac:dyDescent="0.25">
      <c r="E1157" s="6"/>
      <c r="F1157" s="6"/>
      <c r="G1157" s="6"/>
      <c r="H1157" s="6"/>
      <c r="I1157" s="6"/>
      <c r="J1157" s="6"/>
      <c r="K1157" s="6"/>
    </row>
    <row r="1158" spans="5:11" x14ac:dyDescent="0.25">
      <c r="E1158" s="6"/>
      <c r="F1158" s="6"/>
      <c r="G1158" s="6"/>
      <c r="H1158" s="6"/>
      <c r="I1158" s="6"/>
      <c r="J1158" s="6"/>
      <c r="K1158" s="6"/>
    </row>
    <row r="1159" spans="5:11" x14ac:dyDescent="0.25">
      <c r="E1159" s="6"/>
      <c r="F1159" s="6"/>
      <c r="G1159" s="6"/>
      <c r="H1159" s="6"/>
      <c r="I1159" s="6"/>
      <c r="J1159" s="6"/>
      <c r="K1159" s="6"/>
    </row>
    <row r="1160" spans="5:11" x14ac:dyDescent="0.25">
      <c r="E1160" s="6"/>
      <c r="F1160" s="6"/>
      <c r="G1160" s="6"/>
      <c r="H1160" s="6"/>
      <c r="I1160" s="6"/>
      <c r="J1160" s="6"/>
      <c r="K1160" s="6"/>
    </row>
    <row r="1161" spans="5:11" x14ac:dyDescent="0.25">
      <c r="E1161" s="6"/>
      <c r="F1161" s="6"/>
      <c r="G1161" s="6"/>
      <c r="H1161" s="6"/>
      <c r="I1161" s="6"/>
      <c r="J1161" s="6"/>
      <c r="K1161" s="6"/>
    </row>
    <row r="1162" spans="5:11" x14ac:dyDescent="0.25">
      <c r="E1162" s="6"/>
      <c r="F1162" s="6"/>
      <c r="G1162" s="6"/>
      <c r="H1162" s="6"/>
      <c r="I1162" s="6"/>
      <c r="J1162" s="6"/>
      <c r="K1162" s="6"/>
    </row>
    <row r="1163" spans="5:11" x14ac:dyDescent="0.25">
      <c r="E1163" s="6"/>
      <c r="F1163" s="6"/>
      <c r="G1163" s="6"/>
      <c r="H1163" s="6"/>
      <c r="I1163" s="6"/>
      <c r="J1163" s="6"/>
      <c r="K1163" s="6"/>
    </row>
    <row r="1164" spans="5:11" x14ac:dyDescent="0.25">
      <c r="E1164" s="6"/>
      <c r="F1164" s="6"/>
      <c r="G1164" s="6"/>
      <c r="H1164" s="6"/>
      <c r="I1164" s="6"/>
      <c r="J1164" s="6"/>
      <c r="K1164" s="6"/>
    </row>
    <row r="1165" spans="5:11" x14ac:dyDescent="0.25">
      <c r="E1165" s="6"/>
      <c r="F1165" s="6"/>
      <c r="G1165" s="6"/>
      <c r="H1165" s="6"/>
      <c r="I1165" s="6"/>
      <c r="J1165" s="6"/>
      <c r="K1165" s="6"/>
    </row>
    <row r="1166" spans="5:11" x14ac:dyDescent="0.25">
      <c r="E1166" s="6"/>
      <c r="F1166" s="6"/>
      <c r="G1166" s="6"/>
      <c r="H1166" s="6"/>
      <c r="I1166" s="6"/>
      <c r="J1166" s="6"/>
      <c r="K1166" s="6"/>
    </row>
    <row r="1167" spans="5:11" x14ac:dyDescent="0.25">
      <c r="E1167" s="6"/>
      <c r="F1167" s="6"/>
      <c r="G1167" s="6"/>
      <c r="H1167" s="6"/>
      <c r="I1167" s="6"/>
      <c r="J1167" s="6"/>
      <c r="K1167" s="6"/>
    </row>
    <row r="1168" spans="5:11" x14ac:dyDescent="0.25">
      <c r="E1168" s="6"/>
      <c r="F1168" s="6"/>
      <c r="G1168" s="6"/>
      <c r="H1168" s="6"/>
      <c r="I1168" s="6"/>
      <c r="J1168" s="6"/>
      <c r="K1168" s="6"/>
    </row>
    <row r="1169" spans="5:11" x14ac:dyDescent="0.25">
      <c r="E1169" s="6"/>
      <c r="F1169" s="6"/>
      <c r="G1169" s="6"/>
      <c r="H1169" s="6"/>
      <c r="I1169" s="6"/>
      <c r="J1169" s="6"/>
      <c r="K1169" s="6"/>
    </row>
    <row r="1170" spans="5:11" x14ac:dyDescent="0.25">
      <c r="E1170" s="6"/>
      <c r="F1170" s="6"/>
      <c r="G1170" s="6"/>
      <c r="H1170" s="6"/>
      <c r="I1170" s="6"/>
      <c r="J1170" s="6"/>
      <c r="K1170" s="6"/>
    </row>
    <row r="1171" spans="5:11" x14ac:dyDescent="0.25">
      <c r="E1171" s="6"/>
      <c r="F1171" s="6"/>
      <c r="G1171" s="6"/>
      <c r="H1171" s="6"/>
      <c r="I1171" s="6"/>
      <c r="J1171" s="6"/>
      <c r="K1171" s="6"/>
    </row>
    <row r="1172" spans="5:11" x14ac:dyDescent="0.25">
      <c r="E1172" s="6"/>
      <c r="F1172" s="6"/>
      <c r="G1172" s="6"/>
      <c r="H1172" s="6"/>
      <c r="I1172" s="6"/>
      <c r="J1172" s="6"/>
      <c r="K1172" s="6"/>
    </row>
    <row r="1173" spans="5:11" x14ac:dyDescent="0.25">
      <c r="E1173" s="6"/>
      <c r="F1173" s="6"/>
      <c r="G1173" s="6"/>
      <c r="H1173" s="6"/>
      <c r="I1173" s="6"/>
      <c r="J1173" s="6"/>
      <c r="K1173" s="6"/>
    </row>
    <row r="1174" spans="5:11" x14ac:dyDescent="0.25">
      <c r="E1174" s="6"/>
      <c r="F1174" s="6"/>
      <c r="G1174" s="6"/>
      <c r="H1174" s="6"/>
      <c r="I1174" s="6"/>
      <c r="J1174" s="6"/>
      <c r="K1174" s="6"/>
    </row>
    <row r="1175" spans="5:11" x14ac:dyDescent="0.25">
      <c r="E1175" s="6"/>
      <c r="F1175" s="6"/>
      <c r="G1175" s="6"/>
      <c r="H1175" s="6"/>
      <c r="I1175" s="6"/>
      <c r="J1175" s="6"/>
      <c r="K1175" s="6"/>
    </row>
    <row r="1176" spans="5:11" x14ac:dyDescent="0.25">
      <c r="E1176" s="6"/>
      <c r="F1176" s="6"/>
      <c r="G1176" s="6"/>
      <c r="H1176" s="6"/>
      <c r="I1176" s="6"/>
      <c r="J1176" s="6"/>
      <c r="K1176" s="6"/>
    </row>
    <row r="1177" spans="5:11" x14ac:dyDescent="0.25">
      <c r="E1177" s="6"/>
      <c r="F1177" s="6"/>
      <c r="G1177" s="6"/>
      <c r="H1177" s="6"/>
      <c r="I1177" s="6"/>
      <c r="J1177" s="6"/>
      <c r="K1177" s="6"/>
    </row>
    <row r="1178" spans="5:11" x14ac:dyDescent="0.25">
      <c r="E1178" s="6"/>
      <c r="F1178" s="6"/>
      <c r="G1178" s="6"/>
      <c r="H1178" s="6"/>
      <c r="I1178" s="6"/>
      <c r="J1178" s="6"/>
      <c r="K1178" s="6"/>
    </row>
    <row r="1179" spans="5:11" x14ac:dyDescent="0.25">
      <c r="E1179" s="6"/>
      <c r="F1179" s="6"/>
      <c r="G1179" s="6"/>
      <c r="H1179" s="6"/>
      <c r="I1179" s="6"/>
      <c r="J1179" s="6"/>
      <c r="K1179" s="6"/>
    </row>
    <row r="1180" spans="5:11" x14ac:dyDescent="0.25">
      <c r="E1180" s="6"/>
      <c r="F1180" s="6"/>
      <c r="G1180" s="6"/>
      <c r="H1180" s="6"/>
      <c r="I1180" s="6"/>
      <c r="J1180" s="6"/>
      <c r="K1180" s="6"/>
    </row>
    <row r="1181" spans="5:11" x14ac:dyDescent="0.25">
      <c r="E1181" s="6"/>
      <c r="F1181" s="6"/>
      <c r="G1181" s="6"/>
      <c r="H1181" s="6"/>
      <c r="I1181" s="6"/>
      <c r="J1181" s="6"/>
      <c r="K1181" s="6"/>
    </row>
    <row r="1182" spans="5:11" x14ac:dyDescent="0.25">
      <c r="E1182" s="6"/>
      <c r="F1182" s="6"/>
      <c r="G1182" s="6"/>
      <c r="H1182" s="6"/>
      <c r="I1182" s="6"/>
      <c r="J1182" s="6"/>
      <c r="K1182" s="6"/>
    </row>
    <row r="1183" spans="5:11" x14ac:dyDescent="0.25">
      <c r="E1183" s="6"/>
      <c r="F1183" s="6"/>
      <c r="G1183" s="6"/>
      <c r="H1183" s="6"/>
      <c r="I1183" s="6"/>
      <c r="J1183" s="6"/>
      <c r="K1183" s="6"/>
    </row>
    <row r="1184" spans="5:11" x14ac:dyDescent="0.25">
      <c r="E1184" s="6"/>
      <c r="F1184" s="6"/>
      <c r="G1184" s="6"/>
      <c r="H1184" s="6"/>
      <c r="I1184" s="6"/>
      <c r="J1184" s="6"/>
      <c r="K1184" s="6"/>
    </row>
    <row r="1185" spans="5:11" x14ac:dyDescent="0.25">
      <c r="E1185" s="6"/>
      <c r="F1185" s="6"/>
      <c r="G1185" s="6"/>
      <c r="H1185" s="6"/>
      <c r="I1185" s="6"/>
      <c r="J1185" s="6"/>
      <c r="K1185" s="6"/>
    </row>
    <row r="1186" spans="5:11" x14ac:dyDescent="0.25">
      <c r="E1186" s="6"/>
      <c r="F1186" s="6"/>
      <c r="G1186" s="6"/>
      <c r="H1186" s="6"/>
      <c r="I1186" s="6"/>
      <c r="J1186" s="6"/>
      <c r="K1186" s="6"/>
    </row>
    <row r="1187" spans="5:11" x14ac:dyDescent="0.25">
      <c r="E1187" s="6"/>
      <c r="F1187" s="6"/>
      <c r="G1187" s="6"/>
      <c r="H1187" s="6"/>
      <c r="I1187" s="6"/>
      <c r="J1187" s="6"/>
      <c r="K1187" s="6"/>
    </row>
    <row r="1188" spans="5:11" x14ac:dyDescent="0.25">
      <c r="E1188" s="6"/>
      <c r="F1188" s="6"/>
      <c r="G1188" s="6"/>
      <c r="H1188" s="6"/>
      <c r="I1188" s="6"/>
      <c r="J1188" s="6"/>
      <c r="K1188" s="6"/>
    </row>
    <row r="1189" spans="5:11" x14ac:dyDescent="0.25">
      <c r="E1189" s="6"/>
      <c r="F1189" s="6"/>
      <c r="G1189" s="6"/>
      <c r="H1189" s="6"/>
      <c r="I1189" s="6"/>
      <c r="J1189" s="6"/>
      <c r="K1189" s="6"/>
    </row>
    <row r="1190" spans="5:11" x14ac:dyDescent="0.25">
      <c r="E1190" s="6"/>
      <c r="F1190" s="6"/>
      <c r="G1190" s="6"/>
      <c r="H1190" s="6"/>
      <c r="I1190" s="6"/>
      <c r="J1190" s="6"/>
      <c r="K1190" s="6"/>
    </row>
    <row r="1191" spans="5:11" x14ac:dyDescent="0.25">
      <c r="E1191" s="6"/>
      <c r="F1191" s="6"/>
      <c r="G1191" s="6"/>
      <c r="H1191" s="6"/>
      <c r="I1191" s="6"/>
      <c r="J1191" s="6"/>
      <c r="K1191" s="6"/>
    </row>
    <row r="1192" spans="5:11" x14ac:dyDescent="0.25">
      <c r="E1192" s="6"/>
      <c r="F1192" s="6"/>
      <c r="G1192" s="6"/>
      <c r="H1192" s="6"/>
      <c r="I1192" s="6"/>
      <c r="J1192" s="6"/>
      <c r="K1192" s="6"/>
    </row>
    <row r="1193" spans="5:11" x14ac:dyDescent="0.25">
      <c r="E1193" s="6"/>
      <c r="F1193" s="6"/>
      <c r="G1193" s="6"/>
      <c r="H1193" s="6"/>
      <c r="I1193" s="6"/>
      <c r="J1193" s="6"/>
      <c r="K1193" s="6"/>
    </row>
    <row r="1194" spans="5:11" x14ac:dyDescent="0.25">
      <c r="E1194" s="6"/>
      <c r="F1194" s="6"/>
      <c r="G1194" s="6"/>
      <c r="H1194" s="6"/>
      <c r="I1194" s="6"/>
      <c r="J1194" s="6"/>
      <c r="K1194" s="6"/>
    </row>
    <row r="1195" spans="5:11" x14ac:dyDescent="0.25">
      <c r="E1195" s="6"/>
      <c r="F1195" s="6"/>
      <c r="G1195" s="6"/>
      <c r="H1195" s="6"/>
      <c r="I1195" s="6"/>
      <c r="J1195" s="6"/>
      <c r="K1195" s="6"/>
    </row>
    <row r="1196" spans="5:11" x14ac:dyDescent="0.25">
      <c r="E1196" s="6"/>
      <c r="F1196" s="6"/>
      <c r="G1196" s="6"/>
      <c r="H1196" s="6"/>
      <c r="I1196" s="6"/>
      <c r="J1196" s="6"/>
      <c r="K1196" s="6"/>
    </row>
    <row r="1197" spans="5:11" x14ac:dyDescent="0.25">
      <c r="E1197" s="6"/>
      <c r="F1197" s="6"/>
      <c r="G1197" s="6"/>
      <c r="H1197" s="6"/>
      <c r="I1197" s="6"/>
      <c r="J1197" s="6"/>
      <c r="K1197" s="6"/>
    </row>
    <row r="1198" spans="5:11" x14ac:dyDescent="0.25">
      <c r="E1198" s="6"/>
      <c r="F1198" s="6"/>
      <c r="G1198" s="6"/>
      <c r="H1198" s="6"/>
      <c r="I1198" s="6"/>
      <c r="J1198" s="6"/>
      <c r="K1198" s="6"/>
    </row>
    <row r="1199" spans="5:11" x14ac:dyDescent="0.25">
      <c r="E1199" s="6"/>
      <c r="F1199" s="6"/>
      <c r="G1199" s="6"/>
      <c r="H1199" s="6"/>
      <c r="I1199" s="6"/>
      <c r="J1199" s="6"/>
      <c r="K1199" s="6"/>
    </row>
    <row r="1200" spans="5:11" x14ac:dyDescent="0.25">
      <c r="E1200" s="6"/>
      <c r="F1200" s="6"/>
      <c r="G1200" s="6"/>
      <c r="H1200" s="6"/>
      <c r="I1200" s="6"/>
      <c r="J1200" s="6"/>
      <c r="K1200" s="6"/>
    </row>
    <row r="1201" spans="5:11" x14ac:dyDescent="0.25">
      <c r="E1201" s="6"/>
      <c r="F1201" s="6"/>
      <c r="G1201" s="6"/>
      <c r="H1201" s="6"/>
      <c r="I1201" s="6"/>
      <c r="J1201" s="6"/>
      <c r="K1201" s="6"/>
    </row>
    <row r="1202" spans="5:11" x14ac:dyDescent="0.25">
      <c r="E1202" s="6"/>
      <c r="F1202" s="6"/>
      <c r="G1202" s="6"/>
      <c r="H1202" s="6"/>
      <c r="I1202" s="6"/>
      <c r="J1202" s="6"/>
      <c r="K1202" s="6"/>
    </row>
    <row r="1203" spans="5:11" x14ac:dyDescent="0.25">
      <c r="E1203" s="6"/>
      <c r="F1203" s="6"/>
      <c r="G1203" s="6"/>
      <c r="H1203" s="6"/>
      <c r="I1203" s="6"/>
      <c r="J1203" s="6"/>
      <c r="K1203" s="6"/>
    </row>
    <row r="1204" spans="5:11" x14ac:dyDescent="0.25">
      <c r="E1204" s="6"/>
      <c r="F1204" s="6"/>
      <c r="G1204" s="6"/>
      <c r="H1204" s="6"/>
      <c r="I1204" s="6"/>
      <c r="J1204" s="6"/>
      <c r="K1204" s="6"/>
    </row>
    <row r="1205" spans="5:11" x14ac:dyDescent="0.25">
      <c r="E1205" s="6"/>
      <c r="F1205" s="6"/>
      <c r="G1205" s="6"/>
      <c r="H1205" s="6"/>
      <c r="I1205" s="6"/>
      <c r="J1205" s="6"/>
      <c r="K1205" s="6"/>
    </row>
    <row r="1206" spans="5:11" x14ac:dyDescent="0.25">
      <c r="E1206" s="6"/>
      <c r="F1206" s="6"/>
      <c r="G1206" s="6"/>
      <c r="H1206" s="6"/>
      <c r="I1206" s="6"/>
      <c r="J1206" s="6"/>
      <c r="K1206" s="6"/>
    </row>
    <row r="1207" spans="5:11" x14ac:dyDescent="0.25">
      <c r="E1207" s="6"/>
      <c r="F1207" s="6"/>
      <c r="G1207" s="6"/>
      <c r="H1207" s="6"/>
      <c r="I1207" s="6"/>
      <c r="J1207" s="6"/>
      <c r="K1207" s="6"/>
    </row>
    <row r="1208" spans="5:11" x14ac:dyDescent="0.25">
      <c r="E1208" s="6"/>
      <c r="F1208" s="6"/>
      <c r="G1208" s="6"/>
      <c r="H1208" s="6"/>
      <c r="I1208" s="6"/>
      <c r="J1208" s="6"/>
      <c r="K1208" s="6"/>
    </row>
    <row r="1209" spans="5:11" x14ac:dyDescent="0.25">
      <c r="E1209" s="6"/>
      <c r="F1209" s="6"/>
      <c r="G1209" s="6"/>
      <c r="H1209" s="6"/>
      <c r="I1209" s="6"/>
      <c r="J1209" s="6"/>
      <c r="K1209" s="6"/>
    </row>
    <row r="1210" spans="5:11" x14ac:dyDescent="0.25">
      <c r="E1210" s="6"/>
      <c r="F1210" s="6"/>
      <c r="G1210" s="6"/>
      <c r="H1210" s="6"/>
      <c r="I1210" s="6"/>
      <c r="J1210" s="6"/>
      <c r="K1210" s="6"/>
    </row>
    <row r="1211" spans="5:11" x14ac:dyDescent="0.25">
      <c r="E1211" s="6"/>
      <c r="F1211" s="6"/>
      <c r="G1211" s="6"/>
      <c r="H1211" s="6"/>
      <c r="I1211" s="6"/>
      <c r="J1211" s="6"/>
      <c r="K1211" s="6"/>
    </row>
    <row r="1212" spans="5:11" x14ac:dyDescent="0.25">
      <c r="E1212" s="6"/>
      <c r="F1212" s="6"/>
      <c r="G1212" s="6"/>
      <c r="H1212" s="6"/>
      <c r="I1212" s="6"/>
      <c r="J1212" s="6"/>
      <c r="K1212" s="6"/>
    </row>
    <row r="1213" spans="5:11" x14ac:dyDescent="0.25">
      <c r="E1213" s="6"/>
      <c r="F1213" s="6"/>
      <c r="G1213" s="6"/>
      <c r="H1213" s="6"/>
      <c r="I1213" s="6"/>
      <c r="J1213" s="6"/>
      <c r="K1213" s="6"/>
    </row>
    <row r="1214" spans="5:11" x14ac:dyDescent="0.25">
      <c r="E1214" s="6"/>
      <c r="F1214" s="6"/>
      <c r="G1214" s="6"/>
      <c r="H1214" s="6"/>
      <c r="I1214" s="6"/>
      <c r="J1214" s="6"/>
      <c r="K1214" s="6"/>
    </row>
    <row r="1215" spans="5:11" x14ac:dyDescent="0.25">
      <c r="E1215" s="6"/>
      <c r="F1215" s="6"/>
      <c r="G1215" s="6"/>
      <c r="H1215" s="6"/>
      <c r="I1215" s="6"/>
      <c r="J1215" s="6"/>
      <c r="K1215" s="6"/>
    </row>
    <row r="1216" spans="5:11" x14ac:dyDescent="0.25">
      <c r="E1216" s="6"/>
      <c r="F1216" s="6"/>
      <c r="G1216" s="6"/>
      <c r="H1216" s="6"/>
      <c r="I1216" s="6"/>
      <c r="J1216" s="6"/>
      <c r="K1216" s="6"/>
    </row>
    <row r="1217" spans="5:11" x14ac:dyDescent="0.25">
      <c r="E1217" s="6"/>
      <c r="F1217" s="6"/>
      <c r="G1217" s="6"/>
      <c r="H1217" s="6"/>
      <c r="I1217" s="6"/>
      <c r="J1217" s="6"/>
      <c r="K1217" s="6"/>
    </row>
    <row r="1218" spans="5:11" x14ac:dyDescent="0.25">
      <c r="E1218" s="6"/>
      <c r="F1218" s="6"/>
      <c r="G1218" s="6"/>
      <c r="H1218" s="6"/>
      <c r="I1218" s="6"/>
      <c r="J1218" s="6"/>
      <c r="K1218" s="6"/>
    </row>
    <row r="1219" spans="5:11" x14ac:dyDescent="0.25">
      <c r="E1219" s="6"/>
      <c r="F1219" s="6"/>
      <c r="G1219" s="6"/>
      <c r="H1219" s="6"/>
      <c r="I1219" s="6"/>
      <c r="J1219" s="6"/>
      <c r="K1219" s="6"/>
    </row>
    <row r="1220" spans="5:11" x14ac:dyDescent="0.25">
      <c r="E1220" s="6"/>
      <c r="F1220" s="6"/>
      <c r="G1220" s="6"/>
      <c r="H1220" s="6"/>
      <c r="I1220" s="6"/>
      <c r="J1220" s="6"/>
      <c r="K1220" s="6"/>
    </row>
    <row r="1221" spans="5:11" x14ac:dyDescent="0.25">
      <c r="E1221" s="6"/>
      <c r="F1221" s="6"/>
      <c r="G1221" s="6"/>
      <c r="H1221" s="6"/>
      <c r="I1221" s="6"/>
      <c r="J1221" s="6"/>
      <c r="K1221" s="6"/>
    </row>
    <row r="1222" spans="5:11" x14ac:dyDescent="0.25">
      <c r="E1222" s="6"/>
      <c r="F1222" s="6"/>
      <c r="G1222" s="6"/>
      <c r="H1222" s="6"/>
      <c r="I1222" s="6"/>
      <c r="J1222" s="6"/>
      <c r="K1222" s="6"/>
    </row>
    <row r="1223" spans="5:11" x14ac:dyDescent="0.25">
      <c r="E1223" s="6"/>
      <c r="F1223" s="6"/>
      <c r="G1223" s="6"/>
      <c r="H1223" s="6"/>
      <c r="I1223" s="6"/>
      <c r="J1223" s="6"/>
      <c r="K1223" s="6"/>
    </row>
    <row r="1224" spans="5:11" x14ac:dyDescent="0.25">
      <c r="E1224" s="6"/>
      <c r="F1224" s="6"/>
      <c r="G1224" s="6"/>
      <c r="H1224" s="6"/>
      <c r="I1224" s="6"/>
      <c r="J1224" s="6"/>
      <c r="K1224" s="6"/>
    </row>
    <row r="1225" spans="5:11" x14ac:dyDescent="0.25">
      <c r="E1225" s="6"/>
      <c r="F1225" s="6"/>
      <c r="G1225" s="6"/>
      <c r="H1225" s="6"/>
      <c r="I1225" s="6"/>
      <c r="J1225" s="6"/>
      <c r="K1225" s="6"/>
    </row>
    <row r="1226" spans="5:11" x14ac:dyDescent="0.25">
      <c r="E1226" s="6"/>
      <c r="F1226" s="6"/>
      <c r="G1226" s="6"/>
      <c r="H1226" s="6"/>
      <c r="I1226" s="6"/>
      <c r="J1226" s="6"/>
      <c r="K1226" s="6"/>
    </row>
    <row r="1227" spans="5:11" x14ac:dyDescent="0.25">
      <c r="E1227" s="6"/>
      <c r="F1227" s="6"/>
      <c r="G1227" s="6"/>
      <c r="H1227" s="6"/>
      <c r="I1227" s="6"/>
      <c r="J1227" s="6"/>
      <c r="K1227" s="6"/>
    </row>
    <row r="1228" spans="5:11" x14ac:dyDescent="0.25">
      <c r="E1228" s="6"/>
      <c r="F1228" s="6"/>
      <c r="G1228" s="6"/>
      <c r="H1228" s="6"/>
      <c r="I1228" s="6"/>
      <c r="J1228" s="6"/>
      <c r="K1228" s="6"/>
    </row>
    <row r="1229" spans="5:11" x14ac:dyDescent="0.25">
      <c r="E1229" s="6"/>
      <c r="F1229" s="6"/>
      <c r="G1229" s="6"/>
      <c r="H1229" s="6"/>
      <c r="I1229" s="6"/>
      <c r="J1229" s="6"/>
      <c r="K1229" s="6"/>
    </row>
    <row r="1230" spans="5:11" x14ac:dyDescent="0.25">
      <c r="E1230" s="6"/>
      <c r="F1230" s="6"/>
      <c r="G1230" s="6"/>
      <c r="H1230" s="6"/>
      <c r="I1230" s="6"/>
      <c r="J1230" s="6"/>
      <c r="K1230" s="6"/>
    </row>
    <row r="1231" spans="5:11" x14ac:dyDescent="0.25">
      <c r="E1231" s="6"/>
      <c r="F1231" s="6"/>
      <c r="G1231" s="6"/>
      <c r="H1231" s="6"/>
      <c r="I1231" s="6"/>
      <c r="J1231" s="6"/>
      <c r="K1231" s="6"/>
    </row>
    <row r="1232" spans="5:11" x14ac:dyDescent="0.25">
      <c r="E1232" s="6"/>
      <c r="F1232" s="6"/>
      <c r="G1232" s="6"/>
      <c r="H1232" s="6"/>
      <c r="I1232" s="6"/>
      <c r="J1232" s="6"/>
      <c r="K1232" s="6"/>
    </row>
    <row r="1233" spans="5:11" x14ac:dyDescent="0.25">
      <c r="E1233" s="6"/>
      <c r="F1233" s="6"/>
      <c r="G1233" s="6"/>
      <c r="H1233" s="6"/>
      <c r="I1233" s="6"/>
      <c r="J1233" s="6"/>
      <c r="K1233" s="6"/>
    </row>
    <row r="1234" spans="5:11" x14ac:dyDescent="0.25">
      <c r="E1234" s="6"/>
      <c r="F1234" s="6"/>
      <c r="G1234" s="6"/>
      <c r="H1234" s="6"/>
      <c r="I1234" s="6"/>
      <c r="J1234" s="6"/>
      <c r="K1234" s="6"/>
    </row>
    <row r="1235" spans="5:11" x14ac:dyDescent="0.25">
      <c r="E1235" s="6"/>
      <c r="F1235" s="6"/>
      <c r="G1235" s="6"/>
      <c r="H1235" s="6"/>
      <c r="I1235" s="6"/>
      <c r="J1235" s="6"/>
      <c r="K1235" s="6"/>
    </row>
    <row r="1236" spans="5:11" x14ac:dyDescent="0.25">
      <c r="E1236" s="6"/>
      <c r="F1236" s="6"/>
      <c r="G1236" s="6"/>
      <c r="H1236" s="6"/>
      <c r="I1236" s="6"/>
      <c r="J1236" s="6"/>
      <c r="K1236" s="6"/>
    </row>
    <row r="1237" spans="5:11" x14ac:dyDescent="0.25">
      <c r="E1237" s="6"/>
      <c r="F1237" s="6"/>
      <c r="G1237" s="6"/>
      <c r="H1237" s="6"/>
      <c r="I1237" s="6"/>
      <c r="J1237" s="6"/>
      <c r="K1237" s="6"/>
    </row>
    <row r="1238" spans="5:11" x14ac:dyDescent="0.25">
      <c r="E1238" s="6"/>
      <c r="F1238" s="6"/>
      <c r="G1238" s="6"/>
      <c r="H1238" s="6"/>
      <c r="I1238" s="6"/>
      <c r="J1238" s="6"/>
      <c r="K1238" s="6"/>
    </row>
    <row r="1239" spans="5:11" x14ac:dyDescent="0.25">
      <c r="E1239" s="6"/>
      <c r="F1239" s="6"/>
      <c r="G1239" s="6"/>
      <c r="H1239" s="6"/>
      <c r="I1239" s="6"/>
      <c r="J1239" s="6"/>
      <c r="K1239" s="6"/>
    </row>
    <row r="1240" spans="5:11" x14ac:dyDescent="0.25">
      <c r="E1240" s="6"/>
      <c r="F1240" s="6"/>
      <c r="G1240" s="6"/>
      <c r="H1240" s="6"/>
      <c r="I1240" s="6"/>
      <c r="J1240" s="6"/>
      <c r="K1240" s="6"/>
    </row>
    <row r="1241" spans="5:11" x14ac:dyDescent="0.25">
      <c r="E1241" s="6"/>
      <c r="F1241" s="6"/>
      <c r="G1241" s="6"/>
      <c r="H1241" s="6"/>
      <c r="I1241" s="6"/>
      <c r="J1241" s="6"/>
      <c r="K1241" s="6"/>
    </row>
    <row r="1242" spans="5:11" x14ac:dyDescent="0.25">
      <c r="E1242" s="6"/>
      <c r="F1242" s="6"/>
      <c r="G1242" s="6"/>
      <c r="H1242" s="6"/>
      <c r="I1242" s="6"/>
      <c r="J1242" s="6"/>
      <c r="K1242" s="6"/>
    </row>
    <row r="1243" spans="5:11" x14ac:dyDescent="0.25">
      <c r="E1243" s="6"/>
      <c r="F1243" s="6"/>
      <c r="G1243" s="6"/>
      <c r="H1243" s="6"/>
      <c r="I1243" s="6"/>
      <c r="J1243" s="6"/>
      <c r="K1243" s="6"/>
    </row>
    <row r="1244" spans="5:11" x14ac:dyDescent="0.25">
      <c r="E1244" s="6"/>
      <c r="F1244" s="6"/>
      <c r="G1244" s="6"/>
      <c r="H1244" s="6"/>
      <c r="I1244" s="6"/>
      <c r="J1244" s="6"/>
      <c r="K1244" s="6"/>
    </row>
    <row r="1245" spans="5:11" x14ac:dyDescent="0.25">
      <c r="E1245" s="6"/>
      <c r="F1245" s="6"/>
      <c r="G1245" s="6"/>
      <c r="H1245" s="6"/>
      <c r="I1245" s="6"/>
      <c r="J1245" s="6"/>
      <c r="K1245" s="6"/>
    </row>
    <row r="1246" spans="5:11" x14ac:dyDescent="0.25">
      <c r="E1246" s="6"/>
      <c r="F1246" s="6"/>
      <c r="G1246" s="6"/>
      <c r="H1246" s="6"/>
      <c r="I1246" s="6"/>
      <c r="J1246" s="6"/>
      <c r="K1246" s="6"/>
    </row>
    <row r="1247" spans="5:11" x14ac:dyDescent="0.25">
      <c r="E1247" s="6"/>
      <c r="F1247" s="6"/>
      <c r="G1247" s="6"/>
      <c r="H1247" s="6"/>
      <c r="I1247" s="6"/>
      <c r="J1247" s="6"/>
      <c r="K1247" s="6"/>
    </row>
    <row r="1248" spans="5:11" x14ac:dyDescent="0.25">
      <c r="E1248" s="6"/>
      <c r="F1248" s="6"/>
      <c r="G1248" s="6"/>
      <c r="H1248" s="6"/>
      <c r="I1248" s="6"/>
      <c r="J1248" s="6"/>
      <c r="K1248" s="6"/>
    </row>
    <row r="1249" spans="5:11" x14ac:dyDescent="0.25">
      <c r="E1249" s="6"/>
      <c r="F1249" s="6"/>
      <c r="G1249" s="6"/>
      <c r="H1249" s="6"/>
      <c r="I1249" s="6"/>
      <c r="J1249" s="6"/>
      <c r="K1249" s="6"/>
    </row>
    <row r="1250" spans="5:11" x14ac:dyDescent="0.25">
      <c r="E1250" s="6"/>
      <c r="F1250" s="6"/>
      <c r="G1250" s="6"/>
      <c r="H1250" s="6"/>
      <c r="I1250" s="6"/>
      <c r="J1250" s="6"/>
      <c r="K1250" s="6"/>
    </row>
    <row r="1251" spans="5:11" x14ac:dyDescent="0.25">
      <c r="E1251" s="6"/>
      <c r="F1251" s="6"/>
      <c r="G1251" s="6"/>
      <c r="H1251" s="6"/>
      <c r="I1251" s="6"/>
      <c r="J1251" s="6"/>
      <c r="K1251" s="6"/>
    </row>
    <row r="1252" spans="5:11" x14ac:dyDescent="0.25">
      <c r="E1252" s="6"/>
      <c r="F1252" s="6"/>
      <c r="G1252" s="6"/>
      <c r="H1252" s="6"/>
      <c r="I1252" s="6"/>
      <c r="J1252" s="6"/>
      <c r="K1252" s="6"/>
    </row>
    <row r="1253" spans="5:11" x14ac:dyDescent="0.25">
      <c r="E1253" s="6"/>
      <c r="F1253" s="6"/>
      <c r="G1253" s="6"/>
      <c r="H1253" s="6"/>
      <c r="I1253" s="6"/>
      <c r="J1253" s="6"/>
      <c r="K1253" s="6"/>
    </row>
    <row r="1254" spans="5:11" x14ac:dyDescent="0.25">
      <c r="E1254" s="6"/>
      <c r="F1254" s="6"/>
      <c r="G1254" s="6"/>
      <c r="H1254" s="6"/>
      <c r="I1254" s="6"/>
      <c r="J1254" s="6"/>
      <c r="K1254" s="6"/>
    </row>
    <row r="1255" spans="5:11" x14ac:dyDescent="0.25">
      <c r="E1255" s="6"/>
      <c r="F1255" s="6"/>
      <c r="G1255" s="6"/>
      <c r="H1255" s="6"/>
      <c r="I1255" s="6"/>
      <c r="J1255" s="6"/>
      <c r="K1255" s="6"/>
    </row>
    <row r="1256" spans="5:11" x14ac:dyDescent="0.25">
      <c r="E1256" s="6"/>
      <c r="F1256" s="6"/>
      <c r="G1256" s="6"/>
      <c r="H1256" s="6"/>
      <c r="I1256" s="6"/>
      <c r="J1256" s="6"/>
      <c r="K1256" s="6"/>
    </row>
    <row r="1257" spans="5:11" x14ac:dyDescent="0.25">
      <c r="E1257" s="6"/>
      <c r="F1257" s="6"/>
      <c r="G1257" s="6"/>
      <c r="H1257" s="6"/>
      <c r="I1257" s="6"/>
      <c r="J1257" s="6"/>
      <c r="K1257" s="6"/>
    </row>
    <row r="1258" spans="5:11" x14ac:dyDescent="0.25">
      <c r="E1258" s="6"/>
      <c r="F1258" s="6"/>
      <c r="G1258" s="6"/>
      <c r="H1258" s="6"/>
      <c r="I1258" s="6"/>
      <c r="J1258" s="6"/>
      <c r="K1258" s="6"/>
    </row>
    <row r="1259" spans="5:11" x14ac:dyDescent="0.25">
      <c r="E1259" s="6"/>
      <c r="F1259" s="6"/>
      <c r="G1259" s="6"/>
      <c r="H1259" s="6"/>
      <c r="I1259" s="6"/>
      <c r="J1259" s="6"/>
      <c r="K1259" s="6"/>
    </row>
    <row r="1260" spans="5:11" x14ac:dyDescent="0.25">
      <c r="E1260" s="6"/>
      <c r="F1260" s="6"/>
      <c r="G1260" s="6"/>
      <c r="H1260" s="6"/>
      <c r="I1260" s="6"/>
      <c r="J1260" s="6"/>
      <c r="K1260" s="6"/>
    </row>
    <row r="1261" spans="5:11" x14ac:dyDescent="0.25">
      <c r="E1261" s="6"/>
      <c r="F1261" s="6"/>
      <c r="G1261" s="6"/>
      <c r="H1261" s="6"/>
      <c r="I1261" s="6"/>
      <c r="J1261" s="6"/>
      <c r="K1261" s="6"/>
    </row>
    <row r="1262" spans="5:11" x14ac:dyDescent="0.25">
      <c r="E1262" s="6"/>
      <c r="F1262" s="6"/>
      <c r="G1262" s="6"/>
      <c r="H1262" s="6"/>
      <c r="I1262" s="6"/>
      <c r="J1262" s="6"/>
      <c r="K1262" s="6"/>
    </row>
    <row r="1263" spans="5:11" x14ac:dyDescent="0.25">
      <c r="E1263" s="6"/>
      <c r="F1263" s="6"/>
      <c r="G1263" s="6"/>
      <c r="H1263" s="6"/>
      <c r="I1263" s="6"/>
      <c r="J1263" s="6"/>
      <c r="K1263" s="6"/>
    </row>
    <row r="1264" spans="5:11" x14ac:dyDescent="0.25">
      <c r="E1264" s="6"/>
      <c r="F1264" s="6"/>
      <c r="G1264" s="6"/>
      <c r="H1264" s="6"/>
      <c r="I1264" s="6"/>
      <c r="J1264" s="6"/>
      <c r="K1264" s="6"/>
    </row>
    <row r="1265" spans="5:11" x14ac:dyDescent="0.25">
      <c r="E1265" s="6"/>
      <c r="F1265" s="6"/>
      <c r="G1265" s="6"/>
      <c r="H1265" s="6"/>
      <c r="I1265" s="6"/>
      <c r="J1265" s="6"/>
      <c r="K1265" s="6"/>
    </row>
    <row r="1266" spans="5:11" x14ac:dyDescent="0.25">
      <c r="E1266" s="6"/>
      <c r="F1266" s="6"/>
      <c r="G1266" s="6"/>
      <c r="H1266" s="6"/>
      <c r="I1266" s="6"/>
      <c r="J1266" s="6"/>
      <c r="K1266" s="6"/>
    </row>
    <row r="1267" spans="5:11" x14ac:dyDescent="0.25">
      <c r="E1267" s="6"/>
      <c r="F1267" s="6"/>
      <c r="G1267" s="6"/>
      <c r="H1267" s="6"/>
      <c r="I1267" s="6"/>
      <c r="J1267" s="6"/>
      <c r="K1267" s="6"/>
    </row>
    <row r="1268" spans="5:11" x14ac:dyDescent="0.25">
      <c r="E1268" s="6"/>
      <c r="F1268" s="6"/>
      <c r="G1268" s="6"/>
      <c r="H1268" s="6"/>
      <c r="I1268" s="6"/>
      <c r="J1268" s="6"/>
      <c r="K1268" s="6"/>
    </row>
    <row r="1269" spans="5:11" x14ac:dyDescent="0.25">
      <c r="E1269" s="6"/>
      <c r="F1269" s="6"/>
      <c r="G1269" s="6"/>
      <c r="H1269" s="6"/>
      <c r="I1269" s="6"/>
      <c r="J1269" s="6"/>
      <c r="K1269" s="6"/>
    </row>
    <row r="1270" spans="5:11" x14ac:dyDescent="0.25">
      <c r="E1270" s="6"/>
      <c r="F1270" s="6"/>
      <c r="G1270" s="6"/>
      <c r="H1270" s="6"/>
      <c r="I1270" s="6"/>
      <c r="J1270" s="6"/>
      <c r="K1270" s="6"/>
    </row>
    <row r="1271" spans="5:11" x14ac:dyDescent="0.25">
      <c r="E1271" s="6"/>
      <c r="F1271" s="6"/>
      <c r="G1271" s="6"/>
      <c r="H1271" s="6"/>
      <c r="I1271" s="6"/>
      <c r="J1271" s="6"/>
      <c r="K1271" s="6"/>
    </row>
    <row r="1272" spans="5:11" x14ac:dyDescent="0.25">
      <c r="E1272" s="6"/>
      <c r="F1272" s="6"/>
      <c r="G1272" s="6"/>
      <c r="H1272" s="6"/>
      <c r="I1272" s="6"/>
      <c r="J1272" s="6"/>
      <c r="K1272" s="6"/>
    </row>
    <row r="1273" spans="5:11" x14ac:dyDescent="0.25">
      <c r="E1273" s="6"/>
      <c r="F1273" s="6"/>
      <c r="G1273" s="6"/>
      <c r="H1273" s="6"/>
      <c r="I1273" s="6"/>
      <c r="J1273" s="6"/>
      <c r="K1273" s="6"/>
    </row>
    <row r="1274" spans="5:11" x14ac:dyDescent="0.25">
      <c r="E1274" s="6"/>
      <c r="F1274" s="6"/>
      <c r="G1274" s="6"/>
      <c r="H1274" s="6"/>
      <c r="I1274" s="6"/>
      <c r="J1274" s="6"/>
      <c r="K1274" s="6"/>
    </row>
    <row r="1275" spans="5:11" x14ac:dyDescent="0.25">
      <c r="E1275" s="6"/>
      <c r="F1275" s="6"/>
      <c r="G1275" s="6"/>
      <c r="H1275" s="6"/>
      <c r="I1275" s="6"/>
      <c r="J1275" s="6"/>
      <c r="K1275" s="6"/>
    </row>
    <row r="1276" spans="5:11" x14ac:dyDescent="0.25">
      <c r="E1276" s="6"/>
      <c r="F1276" s="6"/>
      <c r="G1276" s="6"/>
      <c r="H1276" s="6"/>
      <c r="I1276" s="6"/>
      <c r="J1276" s="6"/>
      <c r="K1276" s="6"/>
    </row>
    <row r="1277" spans="5:11" x14ac:dyDescent="0.25">
      <c r="E1277" s="6"/>
      <c r="F1277" s="6"/>
      <c r="G1277" s="6"/>
      <c r="H1277" s="6"/>
      <c r="I1277" s="6"/>
      <c r="J1277" s="6"/>
      <c r="K1277" s="6"/>
    </row>
    <row r="1278" spans="5:11" x14ac:dyDescent="0.25">
      <c r="E1278" s="6"/>
      <c r="F1278" s="6"/>
      <c r="G1278" s="6"/>
      <c r="H1278" s="6"/>
      <c r="I1278" s="6"/>
      <c r="J1278" s="6"/>
      <c r="K1278" s="6"/>
    </row>
    <row r="1279" spans="5:11" x14ac:dyDescent="0.25">
      <c r="E1279" s="6"/>
      <c r="F1279" s="6"/>
      <c r="G1279" s="6"/>
      <c r="H1279" s="6"/>
      <c r="I1279" s="6"/>
      <c r="J1279" s="6"/>
      <c r="K1279" s="6"/>
    </row>
    <row r="1280" spans="5:11" x14ac:dyDescent="0.25">
      <c r="E1280" s="6"/>
      <c r="F1280" s="6"/>
      <c r="G1280" s="6"/>
      <c r="H1280" s="6"/>
      <c r="I1280" s="6"/>
      <c r="J1280" s="6"/>
      <c r="K1280" s="6"/>
    </row>
    <row r="1281" spans="5:11" x14ac:dyDescent="0.25">
      <c r="E1281" s="6"/>
      <c r="F1281" s="6"/>
      <c r="G1281" s="6"/>
      <c r="H1281" s="6"/>
      <c r="I1281" s="6"/>
      <c r="J1281" s="6"/>
      <c r="K1281" s="6"/>
    </row>
    <row r="1282" spans="5:11" x14ac:dyDescent="0.25">
      <c r="E1282" s="6"/>
      <c r="F1282" s="6"/>
      <c r="G1282" s="6"/>
      <c r="H1282" s="6"/>
      <c r="I1282" s="6"/>
      <c r="J1282" s="6"/>
      <c r="K1282" s="6"/>
    </row>
    <row r="1283" spans="5:11" x14ac:dyDescent="0.25">
      <c r="E1283" s="6"/>
      <c r="F1283" s="6"/>
      <c r="G1283" s="6"/>
      <c r="H1283" s="6"/>
      <c r="I1283" s="6"/>
      <c r="J1283" s="6"/>
      <c r="K1283" s="6"/>
    </row>
    <row r="1284" spans="5:11" x14ac:dyDescent="0.25">
      <c r="E1284" s="6"/>
      <c r="F1284" s="6"/>
      <c r="G1284" s="6"/>
      <c r="H1284" s="6"/>
      <c r="I1284" s="6"/>
      <c r="J1284" s="6"/>
      <c r="K1284" s="6"/>
    </row>
    <row r="1285" spans="5:11" x14ac:dyDescent="0.25">
      <c r="E1285" s="6"/>
      <c r="F1285" s="6"/>
      <c r="G1285" s="6"/>
      <c r="H1285" s="6"/>
      <c r="I1285" s="6"/>
      <c r="J1285" s="6"/>
      <c r="K1285" s="6"/>
    </row>
    <row r="1286" spans="5:11" x14ac:dyDescent="0.25">
      <c r="E1286" s="6"/>
      <c r="F1286" s="6"/>
      <c r="G1286" s="6"/>
      <c r="H1286" s="6"/>
      <c r="I1286" s="6"/>
      <c r="J1286" s="6"/>
      <c r="K1286" s="6"/>
    </row>
    <row r="1287" spans="5:11" x14ac:dyDescent="0.25">
      <c r="E1287" s="6"/>
      <c r="F1287" s="6"/>
      <c r="G1287" s="6"/>
      <c r="H1287" s="6"/>
      <c r="I1287" s="6"/>
      <c r="J1287" s="6"/>
      <c r="K1287" s="6"/>
    </row>
    <row r="1288" spans="5:11" x14ac:dyDescent="0.25">
      <c r="E1288" s="6"/>
      <c r="F1288" s="6"/>
      <c r="G1288" s="6"/>
      <c r="H1288" s="6"/>
      <c r="I1288" s="6"/>
      <c r="J1288" s="6"/>
      <c r="K1288" s="6"/>
    </row>
    <row r="1289" spans="5:11" x14ac:dyDescent="0.25">
      <c r="E1289" s="6"/>
      <c r="F1289" s="6"/>
      <c r="G1289" s="6"/>
      <c r="H1289" s="6"/>
      <c r="I1289" s="6"/>
      <c r="J1289" s="6"/>
      <c r="K1289" s="6"/>
    </row>
    <row r="1290" spans="5:11" x14ac:dyDescent="0.25">
      <c r="E1290" s="6"/>
      <c r="F1290" s="6"/>
      <c r="G1290" s="6"/>
      <c r="H1290" s="6"/>
      <c r="I1290" s="6"/>
      <c r="J1290" s="6"/>
      <c r="K1290" s="6"/>
    </row>
    <row r="1291" spans="5:11" x14ac:dyDescent="0.25">
      <c r="E1291" s="6"/>
      <c r="F1291" s="6"/>
      <c r="G1291" s="6"/>
      <c r="H1291" s="6"/>
      <c r="I1291" s="6"/>
      <c r="J1291" s="6"/>
      <c r="K1291" s="6"/>
    </row>
    <row r="1292" spans="5:11" x14ac:dyDescent="0.25">
      <c r="E1292" s="6"/>
      <c r="F1292" s="6"/>
      <c r="G1292" s="6"/>
      <c r="H1292" s="6"/>
      <c r="I1292" s="6"/>
      <c r="J1292" s="6"/>
      <c r="K1292" s="6"/>
    </row>
    <row r="1293" spans="5:11" x14ac:dyDescent="0.25">
      <c r="E1293" s="6"/>
      <c r="F1293" s="6"/>
      <c r="G1293" s="6"/>
      <c r="H1293" s="6"/>
      <c r="I1293" s="6"/>
      <c r="J1293" s="6"/>
      <c r="K1293" s="6"/>
    </row>
    <row r="1294" spans="5:11" x14ac:dyDescent="0.25">
      <c r="E1294" s="6"/>
      <c r="F1294" s="6"/>
      <c r="G1294" s="6"/>
      <c r="H1294" s="6"/>
      <c r="I1294" s="6"/>
      <c r="J1294" s="6"/>
      <c r="K1294" s="6"/>
    </row>
    <row r="1295" spans="5:11" x14ac:dyDescent="0.25">
      <c r="E1295" s="6"/>
      <c r="F1295" s="6"/>
      <c r="G1295" s="6"/>
      <c r="H1295" s="6"/>
      <c r="I1295" s="6"/>
      <c r="J1295" s="6"/>
      <c r="K1295" s="6"/>
    </row>
    <row r="1296" spans="5:11" x14ac:dyDescent="0.25">
      <c r="E1296" s="6"/>
      <c r="F1296" s="6"/>
      <c r="G1296" s="6"/>
      <c r="H1296" s="6"/>
      <c r="I1296" s="6"/>
      <c r="J1296" s="6"/>
      <c r="K1296" s="6"/>
    </row>
    <row r="1297" spans="5:11" x14ac:dyDescent="0.25">
      <c r="E1297" s="6"/>
      <c r="F1297" s="6"/>
      <c r="G1297" s="6"/>
      <c r="H1297" s="6"/>
      <c r="I1297" s="6"/>
      <c r="J1297" s="6"/>
      <c r="K1297" s="6"/>
    </row>
    <row r="1298" spans="5:11" x14ac:dyDescent="0.25">
      <c r="E1298" s="6"/>
      <c r="F1298" s="6"/>
      <c r="G1298" s="6"/>
      <c r="H1298" s="6"/>
      <c r="I1298" s="6"/>
      <c r="J1298" s="6"/>
      <c r="K1298" s="6"/>
    </row>
    <row r="1299" spans="5:11" x14ac:dyDescent="0.25">
      <c r="E1299" s="6"/>
      <c r="F1299" s="6"/>
      <c r="G1299" s="6"/>
      <c r="H1299" s="6"/>
      <c r="I1299" s="6"/>
      <c r="J1299" s="6"/>
      <c r="K1299" s="6"/>
    </row>
    <row r="1300" spans="5:11" x14ac:dyDescent="0.25">
      <c r="E1300" s="6"/>
      <c r="F1300" s="6"/>
      <c r="G1300" s="6"/>
      <c r="H1300" s="6"/>
      <c r="I1300" s="6"/>
      <c r="J1300" s="6"/>
      <c r="K1300" s="6"/>
    </row>
    <row r="1301" spans="5:11" x14ac:dyDescent="0.25">
      <c r="E1301" s="6"/>
      <c r="F1301" s="6"/>
      <c r="G1301" s="6"/>
      <c r="H1301" s="6"/>
      <c r="I1301" s="6"/>
      <c r="J1301" s="6"/>
      <c r="K1301" s="6"/>
    </row>
    <row r="1302" spans="5:11" x14ac:dyDescent="0.25">
      <c r="E1302" s="6"/>
      <c r="F1302" s="6"/>
      <c r="G1302" s="6"/>
      <c r="H1302" s="6"/>
      <c r="I1302" s="6"/>
      <c r="J1302" s="6"/>
      <c r="K1302" s="6"/>
    </row>
    <row r="1303" spans="5:11" x14ac:dyDescent="0.25">
      <c r="E1303" s="6"/>
      <c r="F1303" s="6"/>
      <c r="G1303" s="6"/>
      <c r="H1303" s="6"/>
      <c r="I1303" s="6"/>
      <c r="J1303" s="6"/>
      <c r="K1303" s="6"/>
    </row>
    <row r="1304" spans="5:11" x14ac:dyDescent="0.25">
      <c r="E1304" s="6"/>
      <c r="F1304" s="6"/>
      <c r="G1304" s="6"/>
      <c r="H1304" s="6"/>
      <c r="I1304" s="6"/>
      <c r="J1304" s="6"/>
      <c r="K1304" s="6"/>
    </row>
    <row r="1305" spans="5:11" x14ac:dyDescent="0.25">
      <c r="E1305" s="6"/>
      <c r="F1305" s="6"/>
      <c r="G1305" s="6"/>
      <c r="H1305" s="6"/>
      <c r="I1305" s="6"/>
      <c r="J1305" s="6"/>
      <c r="K1305" s="6"/>
    </row>
    <row r="1306" spans="5:11" x14ac:dyDescent="0.25">
      <c r="E1306" s="6"/>
      <c r="F1306" s="6"/>
      <c r="G1306" s="6"/>
      <c r="H1306" s="6"/>
      <c r="I1306" s="6"/>
      <c r="J1306" s="6"/>
      <c r="K1306" s="6"/>
    </row>
    <row r="1307" spans="5:11" x14ac:dyDescent="0.25">
      <c r="E1307" s="6"/>
      <c r="F1307" s="6"/>
      <c r="G1307" s="6"/>
      <c r="H1307" s="6"/>
      <c r="I1307" s="6"/>
      <c r="J1307" s="6"/>
      <c r="K1307" s="6"/>
    </row>
    <row r="1308" spans="5:11" x14ac:dyDescent="0.25">
      <c r="E1308" s="6"/>
      <c r="F1308" s="6"/>
      <c r="G1308" s="6"/>
      <c r="H1308" s="6"/>
      <c r="I1308" s="6"/>
      <c r="J1308" s="6"/>
      <c r="K1308" s="6"/>
    </row>
    <row r="1309" spans="5:11" x14ac:dyDescent="0.25">
      <c r="E1309" s="6"/>
      <c r="F1309" s="6"/>
      <c r="G1309" s="6"/>
      <c r="H1309" s="6"/>
      <c r="I1309" s="6"/>
      <c r="J1309" s="6"/>
      <c r="K1309" s="6"/>
    </row>
    <row r="1310" spans="5:11" x14ac:dyDescent="0.25">
      <c r="E1310" s="6"/>
      <c r="F1310" s="6"/>
      <c r="G1310" s="6"/>
      <c r="H1310" s="6"/>
      <c r="I1310" s="6"/>
      <c r="J1310" s="6"/>
      <c r="K1310" s="6"/>
    </row>
    <row r="1311" spans="5:11" x14ac:dyDescent="0.25">
      <c r="E1311" s="6"/>
      <c r="F1311" s="6"/>
      <c r="G1311" s="6"/>
      <c r="H1311" s="6"/>
      <c r="I1311" s="6"/>
      <c r="J1311" s="6"/>
      <c r="K1311" s="6"/>
    </row>
    <row r="1312" spans="5:11" x14ac:dyDescent="0.25">
      <c r="E1312" s="6"/>
      <c r="F1312" s="6"/>
      <c r="G1312" s="6"/>
      <c r="H1312" s="6"/>
      <c r="I1312" s="6"/>
      <c r="J1312" s="6"/>
      <c r="K1312" s="6"/>
    </row>
    <row r="1313" spans="5:11" x14ac:dyDescent="0.25">
      <c r="E1313" s="6"/>
      <c r="F1313" s="6"/>
      <c r="G1313" s="6"/>
      <c r="H1313" s="6"/>
      <c r="I1313" s="6"/>
      <c r="J1313" s="6"/>
      <c r="K1313" s="6"/>
    </row>
    <row r="1314" spans="5:11" x14ac:dyDescent="0.25">
      <c r="E1314" s="6"/>
      <c r="F1314" s="6"/>
      <c r="G1314" s="6"/>
      <c r="H1314" s="6"/>
      <c r="I1314" s="6"/>
      <c r="J1314" s="6"/>
      <c r="K1314" s="6"/>
    </row>
    <row r="1315" spans="5:11" x14ac:dyDescent="0.25">
      <c r="E1315" s="6"/>
      <c r="F1315" s="6"/>
      <c r="G1315" s="6"/>
      <c r="H1315" s="6"/>
      <c r="I1315" s="6"/>
      <c r="J1315" s="6"/>
      <c r="K1315" s="6"/>
    </row>
    <row r="1316" spans="5:11" x14ac:dyDescent="0.25">
      <c r="E1316" s="6"/>
      <c r="F1316" s="6"/>
      <c r="G1316" s="6"/>
      <c r="H1316" s="6"/>
      <c r="I1316" s="6"/>
      <c r="J1316" s="6"/>
      <c r="K1316" s="6"/>
    </row>
    <row r="1317" spans="5:11" x14ac:dyDescent="0.25">
      <c r="E1317" s="6"/>
      <c r="F1317" s="6"/>
      <c r="G1317" s="6"/>
      <c r="H1317" s="6"/>
      <c r="I1317" s="6"/>
      <c r="J1317" s="6"/>
      <c r="K1317" s="6"/>
    </row>
    <row r="1318" spans="5:11" x14ac:dyDescent="0.25">
      <c r="E1318" s="6"/>
      <c r="F1318" s="6"/>
      <c r="G1318" s="6"/>
      <c r="H1318" s="6"/>
      <c r="I1318" s="6"/>
      <c r="J1318" s="6"/>
      <c r="K1318" s="6"/>
    </row>
    <row r="1319" spans="5:11" x14ac:dyDescent="0.25">
      <c r="E1319" s="6"/>
      <c r="F1319" s="6"/>
      <c r="G1319" s="6"/>
      <c r="H1319" s="6"/>
      <c r="I1319" s="6"/>
      <c r="J1319" s="6"/>
      <c r="K1319" s="6"/>
    </row>
    <row r="1320" spans="5:11" x14ac:dyDescent="0.25">
      <c r="E1320" s="6"/>
      <c r="F1320" s="6"/>
      <c r="G1320" s="6"/>
      <c r="H1320" s="6"/>
      <c r="I1320" s="6"/>
      <c r="J1320" s="6"/>
      <c r="K1320" s="6"/>
    </row>
    <row r="1321" spans="5:11" x14ac:dyDescent="0.25">
      <c r="E1321" s="6"/>
      <c r="F1321" s="6"/>
      <c r="G1321" s="6"/>
      <c r="H1321" s="6"/>
      <c r="I1321" s="6"/>
      <c r="J1321" s="6"/>
      <c r="K1321" s="6"/>
    </row>
    <row r="1322" spans="5:11" x14ac:dyDescent="0.25">
      <c r="E1322" s="6"/>
      <c r="F1322" s="6"/>
      <c r="G1322" s="6"/>
      <c r="H1322" s="6"/>
      <c r="I1322" s="6"/>
      <c r="J1322" s="6"/>
      <c r="K1322" s="6"/>
    </row>
    <row r="1323" spans="5:11" x14ac:dyDescent="0.25">
      <c r="E1323" s="6"/>
      <c r="F1323" s="6"/>
      <c r="G1323" s="6"/>
      <c r="H1323" s="6"/>
      <c r="I1323" s="6"/>
      <c r="J1323" s="6"/>
      <c r="K1323" s="6"/>
    </row>
    <row r="1324" spans="5:11" x14ac:dyDescent="0.25">
      <c r="E1324" s="6"/>
      <c r="F1324" s="6"/>
      <c r="G1324" s="6"/>
      <c r="H1324" s="6"/>
      <c r="I1324" s="6"/>
      <c r="J1324" s="6"/>
      <c r="K1324" s="6"/>
    </row>
    <row r="1325" spans="5:11" x14ac:dyDescent="0.25">
      <c r="E1325" s="6"/>
      <c r="F1325" s="6"/>
      <c r="G1325" s="6"/>
      <c r="H1325" s="6"/>
      <c r="I1325" s="6"/>
      <c r="J1325" s="6"/>
      <c r="K1325" s="6"/>
    </row>
    <row r="1326" spans="5:11" x14ac:dyDescent="0.25">
      <c r="E1326" s="6"/>
      <c r="F1326" s="6"/>
      <c r="G1326" s="6"/>
      <c r="H1326" s="6"/>
      <c r="I1326" s="6"/>
      <c r="J1326" s="6"/>
      <c r="K1326" s="6"/>
    </row>
    <row r="1327" spans="5:11" x14ac:dyDescent="0.25">
      <c r="E1327" s="6"/>
      <c r="F1327" s="6"/>
      <c r="G1327" s="6"/>
      <c r="H1327" s="6"/>
      <c r="I1327" s="6"/>
      <c r="J1327" s="6"/>
      <c r="K1327" s="6"/>
    </row>
    <row r="1328" spans="5:11" x14ac:dyDescent="0.25">
      <c r="E1328" s="6"/>
      <c r="F1328" s="6"/>
      <c r="G1328" s="6"/>
      <c r="H1328" s="6"/>
      <c r="I1328" s="6"/>
      <c r="J1328" s="6"/>
      <c r="K1328" s="6"/>
    </row>
    <row r="1329" spans="5:11" x14ac:dyDescent="0.25">
      <c r="E1329" s="6"/>
      <c r="F1329" s="6"/>
      <c r="G1329" s="6"/>
      <c r="H1329" s="6"/>
      <c r="I1329" s="6"/>
      <c r="J1329" s="6"/>
      <c r="K1329" s="6"/>
    </row>
    <row r="1330" spans="5:11" x14ac:dyDescent="0.25">
      <c r="E1330" s="6"/>
      <c r="F1330" s="6"/>
      <c r="G1330" s="6"/>
      <c r="H1330" s="6"/>
      <c r="I1330" s="6"/>
      <c r="J1330" s="6"/>
      <c r="K1330" s="6"/>
    </row>
    <row r="1331" spans="5:11" x14ac:dyDescent="0.25">
      <c r="E1331" s="6"/>
      <c r="F1331" s="6"/>
      <c r="G1331" s="6"/>
      <c r="H1331" s="6"/>
      <c r="I1331" s="6"/>
      <c r="J1331" s="6"/>
      <c r="K1331" s="6"/>
    </row>
    <row r="1332" spans="5:11" x14ac:dyDescent="0.25">
      <c r="E1332" s="6"/>
      <c r="F1332" s="6"/>
      <c r="G1332" s="6"/>
      <c r="H1332" s="6"/>
      <c r="I1332" s="6"/>
      <c r="J1332" s="6"/>
      <c r="K1332" s="6"/>
    </row>
    <row r="1333" spans="5:11" x14ac:dyDescent="0.25">
      <c r="E1333" s="6"/>
      <c r="F1333" s="6"/>
      <c r="G1333" s="6"/>
      <c r="H1333" s="6"/>
      <c r="I1333" s="6"/>
      <c r="J1333" s="6"/>
      <c r="K1333" s="6"/>
    </row>
    <row r="1334" spans="5:11" x14ac:dyDescent="0.25">
      <c r="E1334" s="6"/>
      <c r="F1334" s="6"/>
      <c r="G1334" s="6"/>
      <c r="H1334" s="6"/>
      <c r="I1334" s="6"/>
      <c r="J1334" s="6"/>
      <c r="K1334" s="6"/>
    </row>
    <row r="1335" spans="5:11" x14ac:dyDescent="0.25">
      <c r="E1335" s="6"/>
      <c r="F1335" s="6"/>
      <c r="G1335" s="6"/>
      <c r="H1335" s="6"/>
      <c r="I1335" s="6"/>
      <c r="J1335" s="6"/>
      <c r="K1335" s="6"/>
    </row>
    <row r="1336" spans="5:11" x14ac:dyDescent="0.25">
      <c r="E1336" s="6"/>
      <c r="F1336" s="6"/>
      <c r="G1336" s="6"/>
      <c r="H1336" s="6"/>
      <c r="I1336" s="6"/>
      <c r="J1336" s="6"/>
      <c r="K1336" s="6"/>
    </row>
    <row r="1337" spans="5:11" x14ac:dyDescent="0.25">
      <c r="E1337" s="6"/>
      <c r="F1337" s="6"/>
      <c r="G1337" s="6"/>
      <c r="H1337" s="6"/>
      <c r="I1337" s="6"/>
      <c r="J1337" s="6"/>
      <c r="K1337" s="6"/>
    </row>
    <row r="1338" spans="5:11" x14ac:dyDescent="0.25">
      <c r="E1338" s="6"/>
      <c r="F1338" s="6"/>
      <c r="G1338" s="6"/>
      <c r="H1338" s="6"/>
      <c r="I1338" s="6"/>
      <c r="J1338" s="6"/>
      <c r="K1338" s="6"/>
    </row>
    <row r="1339" spans="5:11" x14ac:dyDescent="0.25">
      <c r="E1339" s="6"/>
      <c r="F1339" s="6"/>
      <c r="G1339" s="6"/>
      <c r="H1339" s="6"/>
      <c r="I1339" s="6"/>
      <c r="J1339" s="6"/>
      <c r="K1339" s="6"/>
    </row>
    <row r="1340" spans="5:11" x14ac:dyDescent="0.25">
      <c r="E1340" s="6"/>
      <c r="F1340" s="6"/>
      <c r="G1340" s="6"/>
      <c r="H1340" s="6"/>
      <c r="I1340" s="6"/>
      <c r="J1340" s="6"/>
      <c r="K1340" s="6"/>
    </row>
    <row r="1341" spans="5:11" x14ac:dyDescent="0.25">
      <c r="E1341" s="6"/>
      <c r="F1341" s="6"/>
      <c r="G1341" s="6"/>
      <c r="H1341" s="6"/>
      <c r="I1341" s="6"/>
      <c r="J1341" s="6"/>
      <c r="K1341" s="6"/>
    </row>
    <row r="1342" spans="5:11" x14ac:dyDescent="0.25">
      <c r="E1342" s="6"/>
      <c r="F1342" s="6"/>
      <c r="G1342" s="6"/>
      <c r="H1342" s="6"/>
      <c r="I1342" s="6"/>
      <c r="J1342" s="6"/>
      <c r="K1342" s="6"/>
    </row>
    <row r="1343" spans="5:11" x14ac:dyDescent="0.25">
      <c r="E1343" s="6"/>
      <c r="F1343" s="6"/>
      <c r="G1343" s="6"/>
      <c r="H1343" s="6"/>
      <c r="I1343" s="6"/>
      <c r="J1343" s="6"/>
      <c r="K1343" s="6"/>
    </row>
    <row r="1344" spans="5:11" x14ac:dyDescent="0.25">
      <c r="E1344" s="6"/>
      <c r="F1344" s="6"/>
      <c r="G1344" s="6"/>
      <c r="H1344" s="6"/>
      <c r="I1344" s="6"/>
      <c r="J1344" s="6"/>
      <c r="K1344" s="6"/>
    </row>
    <row r="1345" spans="5:11" x14ac:dyDescent="0.25">
      <c r="E1345" s="6"/>
      <c r="F1345" s="6"/>
      <c r="G1345" s="6"/>
      <c r="H1345" s="6"/>
      <c r="I1345" s="6"/>
      <c r="J1345" s="6"/>
      <c r="K1345" s="6"/>
    </row>
    <row r="1346" spans="5:11" x14ac:dyDescent="0.25">
      <c r="E1346" s="6"/>
      <c r="F1346" s="6"/>
      <c r="G1346" s="6"/>
      <c r="H1346" s="6"/>
      <c r="I1346" s="6"/>
      <c r="J1346" s="6"/>
      <c r="K1346" s="6"/>
    </row>
    <row r="1347" spans="5:11" x14ac:dyDescent="0.25">
      <c r="E1347" s="6"/>
      <c r="F1347" s="6"/>
      <c r="G1347" s="6"/>
      <c r="H1347" s="6"/>
      <c r="I1347" s="6"/>
      <c r="J1347" s="6"/>
      <c r="K1347" s="6"/>
    </row>
    <row r="1348" spans="5:11" x14ac:dyDescent="0.25">
      <c r="E1348" s="6"/>
      <c r="F1348" s="6"/>
      <c r="G1348" s="6"/>
      <c r="H1348" s="6"/>
      <c r="I1348" s="6"/>
      <c r="J1348" s="6"/>
      <c r="K1348" s="6"/>
    </row>
    <row r="1349" spans="5:11" x14ac:dyDescent="0.25">
      <c r="E1349" s="6"/>
      <c r="F1349" s="6"/>
      <c r="G1349" s="6"/>
      <c r="H1349" s="6"/>
      <c r="I1349" s="6"/>
      <c r="J1349" s="6"/>
      <c r="K1349" s="6"/>
    </row>
    <row r="1350" spans="5:11" x14ac:dyDescent="0.25">
      <c r="E1350" s="6"/>
      <c r="F1350" s="6"/>
      <c r="G1350" s="6"/>
      <c r="H1350" s="6"/>
      <c r="I1350" s="6"/>
      <c r="J1350" s="6"/>
      <c r="K1350" s="6"/>
    </row>
    <row r="1351" spans="5:11" x14ac:dyDescent="0.25">
      <c r="E1351" s="6"/>
      <c r="F1351" s="6"/>
      <c r="G1351" s="6"/>
      <c r="H1351" s="6"/>
      <c r="I1351" s="6"/>
      <c r="J1351" s="6"/>
      <c r="K1351" s="6"/>
    </row>
    <row r="1352" spans="5:11" x14ac:dyDescent="0.25">
      <c r="E1352" s="6"/>
      <c r="F1352" s="6"/>
      <c r="G1352" s="6"/>
      <c r="H1352" s="6"/>
      <c r="I1352" s="6"/>
      <c r="J1352" s="6"/>
      <c r="K1352" s="6"/>
    </row>
    <row r="1353" spans="5:11" x14ac:dyDescent="0.25">
      <c r="E1353" s="6"/>
      <c r="F1353" s="6"/>
      <c r="G1353" s="6"/>
      <c r="H1353" s="6"/>
      <c r="I1353" s="6"/>
      <c r="J1353" s="6"/>
      <c r="K1353" s="6"/>
    </row>
    <row r="1354" spans="5:11" x14ac:dyDescent="0.25">
      <c r="E1354" s="6"/>
      <c r="F1354" s="6"/>
      <c r="G1354" s="6"/>
      <c r="H1354" s="6"/>
      <c r="I1354" s="6"/>
      <c r="J1354" s="6"/>
      <c r="K1354" s="6"/>
    </row>
    <row r="1355" spans="5:11" x14ac:dyDescent="0.25">
      <c r="E1355" s="6"/>
      <c r="F1355" s="6"/>
      <c r="G1355" s="6"/>
      <c r="H1355" s="6"/>
      <c r="I1355" s="6"/>
      <c r="J1355" s="6"/>
      <c r="K1355" s="6"/>
    </row>
    <row r="1356" spans="5:11" x14ac:dyDescent="0.25">
      <c r="E1356" s="6"/>
      <c r="F1356" s="6"/>
      <c r="G1356" s="6"/>
      <c r="H1356" s="6"/>
      <c r="I1356" s="6"/>
      <c r="J1356" s="6"/>
      <c r="K1356" s="6"/>
    </row>
    <row r="1357" spans="5:11" x14ac:dyDescent="0.25">
      <c r="E1357" s="6"/>
      <c r="F1357" s="6"/>
      <c r="G1357" s="6"/>
      <c r="H1357" s="6"/>
      <c r="I1357" s="6"/>
      <c r="J1357" s="6"/>
      <c r="K1357" s="6"/>
    </row>
    <row r="1358" spans="5:11" x14ac:dyDescent="0.25">
      <c r="E1358" s="6"/>
      <c r="F1358" s="6"/>
      <c r="G1358" s="6"/>
      <c r="H1358" s="6"/>
      <c r="I1358" s="6"/>
      <c r="J1358" s="6"/>
      <c r="K1358" s="6"/>
    </row>
    <row r="1359" spans="5:11" x14ac:dyDescent="0.25">
      <c r="E1359" s="6"/>
      <c r="F1359" s="6"/>
      <c r="G1359" s="6"/>
      <c r="H1359" s="6"/>
      <c r="I1359" s="6"/>
      <c r="J1359" s="6"/>
      <c r="K1359" s="6"/>
    </row>
    <row r="1360" spans="5:11" x14ac:dyDescent="0.25">
      <c r="E1360" s="6"/>
      <c r="F1360" s="6"/>
      <c r="G1360" s="6"/>
      <c r="H1360" s="6"/>
      <c r="I1360" s="6"/>
      <c r="J1360" s="6"/>
      <c r="K1360" s="6"/>
    </row>
    <row r="1361" spans="5:11" x14ac:dyDescent="0.25">
      <c r="E1361" s="6"/>
      <c r="F1361" s="6"/>
      <c r="G1361" s="6"/>
      <c r="H1361" s="6"/>
      <c r="I1361" s="6"/>
      <c r="J1361" s="6"/>
      <c r="K1361" s="6"/>
    </row>
    <row r="1362" spans="5:11" x14ac:dyDescent="0.25">
      <c r="E1362" s="6"/>
      <c r="F1362" s="6"/>
      <c r="G1362" s="6"/>
      <c r="H1362" s="6"/>
      <c r="I1362" s="6"/>
      <c r="J1362" s="6"/>
      <c r="K1362" s="6"/>
    </row>
    <row r="1363" spans="5:11" x14ac:dyDescent="0.25">
      <c r="E1363" s="6"/>
      <c r="F1363" s="6"/>
      <c r="G1363" s="6"/>
      <c r="H1363" s="6"/>
      <c r="I1363" s="6"/>
      <c r="J1363" s="6"/>
      <c r="K1363" s="6"/>
    </row>
    <row r="1364" spans="5:11" x14ac:dyDescent="0.25">
      <c r="E1364" s="6"/>
      <c r="F1364" s="6"/>
      <c r="G1364" s="6"/>
      <c r="H1364" s="6"/>
      <c r="I1364" s="6"/>
      <c r="J1364" s="6"/>
      <c r="K1364" s="6"/>
    </row>
    <row r="1365" spans="5:11" x14ac:dyDescent="0.25">
      <c r="E1365" s="6"/>
      <c r="F1365" s="6"/>
      <c r="G1365" s="6"/>
      <c r="H1365" s="6"/>
      <c r="I1365" s="6"/>
      <c r="J1365" s="6"/>
      <c r="K1365" s="6"/>
    </row>
    <row r="1366" spans="5:11" x14ac:dyDescent="0.25">
      <c r="E1366" s="6"/>
      <c r="F1366" s="6"/>
      <c r="G1366" s="6"/>
      <c r="H1366" s="6"/>
      <c r="I1366" s="6"/>
      <c r="J1366" s="6"/>
      <c r="K1366" s="6"/>
    </row>
    <row r="1367" spans="5:11" x14ac:dyDescent="0.25">
      <c r="E1367" s="6"/>
      <c r="F1367" s="6"/>
      <c r="G1367" s="6"/>
      <c r="H1367" s="6"/>
      <c r="I1367" s="6"/>
      <c r="J1367" s="6"/>
      <c r="K1367" s="6"/>
    </row>
    <row r="1368" spans="5:11" x14ac:dyDescent="0.25">
      <c r="E1368" s="6"/>
      <c r="F1368" s="6"/>
      <c r="G1368" s="6"/>
      <c r="H1368" s="6"/>
      <c r="I1368" s="6"/>
      <c r="J1368" s="6"/>
      <c r="K1368" s="6"/>
    </row>
    <row r="1369" spans="5:11" x14ac:dyDescent="0.25">
      <c r="E1369" s="6"/>
      <c r="F1369" s="6"/>
      <c r="G1369" s="6"/>
      <c r="H1369" s="6"/>
      <c r="I1369" s="6"/>
      <c r="J1369" s="6"/>
      <c r="K1369" s="6"/>
    </row>
    <row r="1370" spans="5:11" x14ac:dyDescent="0.25">
      <c r="E1370" s="6"/>
      <c r="F1370" s="6"/>
      <c r="G1370" s="6"/>
      <c r="H1370" s="6"/>
      <c r="I1370" s="6"/>
      <c r="J1370" s="6"/>
      <c r="K1370" s="6"/>
    </row>
    <row r="1371" spans="5:11" x14ac:dyDescent="0.25">
      <c r="E1371" s="6"/>
      <c r="F1371" s="6"/>
      <c r="G1371" s="6"/>
      <c r="H1371" s="6"/>
      <c r="I1371" s="6"/>
      <c r="J1371" s="6"/>
      <c r="K1371" s="6"/>
    </row>
    <row r="1372" spans="5:11" x14ac:dyDescent="0.25">
      <c r="E1372" s="6"/>
      <c r="F1372" s="6"/>
      <c r="G1372" s="6"/>
      <c r="H1372" s="6"/>
      <c r="I1372" s="6"/>
      <c r="J1372" s="6"/>
      <c r="K1372" s="6"/>
    </row>
    <row r="1373" spans="5:11" x14ac:dyDescent="0.25">
      <c r="E1373" s="6"/>
      <c r="F1373" s="6"/>
      <c r="G1373" s="6"/>
      <c r="H1373" s="6"/>
      <c r="I1373" s="6"/>
      <c r="J1373" s="6"/>
      <c r="K1373" s="6"/>
    </row>
    <row r="1374" spans="5:11" x14ac:dyDescent="0.25">
      <c r="E1374" s="6"/>
      <c r="F1374" s="6"/>
      <c r="G1374" s="6"/>
      <c r="H1374" s="6"/>
      <c r="I1374" s="6"/>
      <c r="J1374" s="6"/>
      <c r="K1374" s="6"/>
    </row>
    <row r="1375" spans="5:11" x14ac:dyDescent="0.25">
      <c r="E1375" s="6"/>
      <c r="F1375" s="6"/>
      <c r="G1375" s="6"/>
      <c r="H1375" s="6"/>
      <c r="I1375" s="6"/>
      <c r="J1375" s="6"/>
      <c r="K1375" s="6"/>
    </row>
    <row r="1376" spans="5:11" x14ac:dyDescent="0.25">
      <c r="E1376" s="6"/>
      <c r="F1376" s="6"/>
      <c r="G1376" s="6"/>
      <c r="H1376" s="6"/>
      <c r="I1376" s="6"/>
      <c r="J1376" s="6"/>
      <c r="K1376" s="6"/>
    </row>
    <row r="1377" spans="5:11" x14ac:dyDescent="0.25">
      <c r="E1377" s="6"/>
      <c r="F1377" s="6"/>
      <c r="G1377" s="6"/>
      <c r="H1377" s="6"/>
      <c r="I1377" s="6"/>
      <c r="J1377" s="6"/>
      <c r="K1377" s="6"/>
    </row>
    <row r="1378" spans="5:11" x14ac:dyDescent="0.25">
      <c r="E1378" s="6"/>
      <c r="F1378" s="6"/>
      <c r="G1378" s="6"/>
      <c r="H1378" s="6"/>
      <c r="I1378" s="6"/>
      <c r="J1378" s="6"/>
      <c r="K1378" s="6"/>
    </row>
    <row r="1379" spans="5:11" x14ac:dyDescent="0.25">
      <c r="E1379" s="6"/>
      <c r="F1379" s="6"/>
      <c r="G1379" s="6"/>
      <c r="H1379" s="6"/>
      <c r="I1379" s="6"/>
      <c r="J1379" s="6"/>
      <c r="K1379" s="6"/>
    </row>
    <row r="1380" spans="5:11" x14ac:dyDescent="0.25">
      <c r="E1380" s="6"/>
      <c r="F1380" s="6"/>
      <c r="G1380" s="6"/>
      <c r="H1380" s="6"/>
      <c r="I1380" s="6"/>
      <c r="J1380" s="6"/>
      <c r="K1380" s="6"/>
    </row>
    <row r="1381" spans="5:11" x14ac:dyDescent="0.25">
      <c r="E1381" s="6"/>
      <c r="F1381" s="6"/>
      <c r="G1381" s="6"/>
      <c r="H1381" s="6"/>
      <c r="I1381" s="6"/>
      <c r="J1381" s="6"/>
      <c r="K1381" s="6"/>
    </row>
    <row r="1382" spans="5:11" x14ac:dyDescent="0.25">
      <c r="E1382" s="6"/>
      <c r="F1382" s="6"/>
      <c r="G1382" s="6"/>
      <c r="H1382" s="6"/>
      <c r="I1382" s="6"/>
      <c r="J1382" s="6"/>
      <c r="K1382" s="6"/>
    </row>
    <row r="1383" spans="5:11" x14ac:dyDescent="0.25">
      <c r="E1383" s="6"/>
      <c r="F1383" s="6"/>
      <c r="G1383" s="6"/>
      <c r="H1383" s="6"/>
      <c r="I1383" s="6"/>
      <c r="J1383" s="6"/>
      <c r="K1383" s="6"/>
    </row>
    <row r="1384" spans="5:11" x14ac:dyDescent="0.25">
      <c r="E1384" s="6"/>
      <c r="F1384" s="6"/>
      <c r="G1384" s="6"/>
      <c r="H1384" s="6"/>
      <c r="I1384" s="6"/>
      <c r="J1384" s="6"/>
      <c r="K1384" s="6"/>
    </row>
    <row r="1385" spans="5:11" x14ac:dyDescent="0.25">
      <c r="E1385" s="6"/>
      <c r="F1385" s="6"/>
      <c r="G1385" s="6"/>
      <c r="H1385" s="6"/>
      <c r="I1385" s="6"/>
      <c r="J1385" s="6"/>
      <c r="K1385" s="6"/>
    </row>
    <row r="1386" spans="5:11" x14ac:dyDescent="0.25">
      <c r="E1386" s="6"/>
      <c r="F1386" s="6"/>
      <c r="G1386" s="6"/>
      <c r="H1386" s="6"/>
      <c r="I1386" s="6"/>
      <c r="J1386" s="6"/>
      <c r="K1386" s="6"/>
    </row>
    <row r="1387" spans="5:11" x14ac:dyDescent="0.25">
      <c r="E1387" s="6"/>
      <c r="F1387" s="6"/>
      <c r="G1387" s="6"/>
      <c r="H1387" s="6"/>
      <c r="I1387" s="6"/>
      <c r="J1387" s="6"/>
      <c r="K1387" s="6"/>
    </row>
    <row r="1388" spans="5:11" x14ac:dyDescent="0.25">
      <c r="E1388" s="6"/>
      <c r="F1388" s="6"/>
      <c r="G1388" s="6"/>
      <c r="H1388" s="6"/>
      <c r="I1388" s="6"/>
      <c r="J1388" s="6"/>
      <c r="K1388" s="6"/>
    </row>
    <row r="1389" spans="5:11" x14ac:dyDescent="0.25">
      <c r="E1389" s="6"/>
      <c r="F1389" s="6"/>
      <c r="G1389" s="6"/>
      <c r="H1389" s="6"/>
      <c r="I1389" s="6"/>
      <c r="J1389" s="6"/>
      <c r="K1389" s="6"/>
    </row>
    <row r="1390" spans="5:11" x14ac:dyDescent="0.25">
      <c r="E1390" s="6"/>
      <c r="F1390" s="6"/>
      <c r="G1390" s="6"/>
      <c r="H1390" s="6"/>
      <c r="I1390" s="6"/>
      <c r="J1390" s="6"/>
      <c r="K1390" s="6"/>
    </row>
    <row r="1391" spans="5:11" x14ac:dyDescent="0.25">
      <c r="E1391" s="6"/>
      <c r="F1391" s="6"/>
      <c r="G1391" s="6"/>
      <c r="H1391" s="6"/>
      <c r="I1391" s="6"/>
      <c r="J1391" s="6"/>
      <c r="K1391" s="6"/>
    </row>
    <row r="1392" spans="5:11" x14ac:dyDescent="0.25">
      <c r="E1392" s="6"/>
      <c r="F1392" s="6"/>
      <c r="G1392" s="6"/>
      <c r="H1392" s="6"/>
      <c r="I1392" s="6"/>
      <c r="J1392" s="6"/>
      <c r="K1392" s="6"/>
    </row>
    <row r="1393" spans="5:11" x14ac:dyDescent="0.25">
      <c r="E1393" s="6"/>
      <c r="F1393" s="6"/>
      <c r="G1393" s="6"/>
      <c r="H1393" s="6"/>
      <c r="I1393" s="6"/>
      <c r="J1393" s="6"/>
      <c r="K1393" s="6"/>
    </row>
    <row r="1394" spans="5:11" x14ac:dyDescent="0.25">
      <c r="E1394" s="6"/>
      <c r="F1394" s="6"/>
      <c r="G1394" s="6"/>
      <c r="H1394" s="6"/>
      <c r="I1394" s="6"/>
      <c r="J1394" s="6"/>
      <c r="K1394" s="6"/>
    </row>
    <row r="1395" spans="5:11" x14ac:dyDescent="0.25">
      <c r="E1395" s="6"/>
      <c r="F1395" s="6"/>
      <c r="G1395" s="6"/>
      <c r="H1395" s="6"/>
      <c r="I1395" s="6"/>
      <c r="J1395" s="6"/>
      <c r="K1395" s="6"/>
    </row>
    <row r="1396" spans="5:11" x14ac:dyDescent="0.25">
      <c r="E1396" s="6"/>
      <c r="F1396" s="6"/>
      <c r="G1396" s="6"/>
      <c r="H1396" s="6"/>
      <c r="I1396" s="6"/>
      <c r="J1396" s="6"/>
      <c r="K1396" s="6"/>
    </row>
    <row r="1397" spans="5:11" x14ac:dyDescent="0.25">
      <c r="E1397" s="6"/>
      <c r="F1397" s="6"/>
      <c r="G1397" s="6"/>
      <c r="H1397" s="6"/>
      <c r="I1397" s="6"/>
      <c r="J1397" s="6"/>
      <c r="K1397" s="6"/>
    </row>
    <row r="1398" spans="5:11" x14ac:dyDescent="0.25">
      <c r="E1398" s="6"/>
      <c r="F1398" s="6"/>
      <c r="G1398" s="6"/>
      <c r="H1398" s="6"/>
      <c r="I1398" s="6"/>
      <c r="J1398" s="6"/>
      <c r="K1398" s="6"/>
    </row>
    <row r="1399" spans="5:11" x14ac:dyDescent="0.25">
      <c r="E1399" s="6"/>
      <c r="F1399" s="6"/>
      <c r="G1399" s="6"/>
      <c r="H1399" s="6"/>
      <c r="I1399" s="6"/>
      <c r="J1399" s="6"/>
      <c r="K1399" s="6"/>
    </row>
    <row r="1400" spans="5:11" x14ac:dyDescent="0.25">
      <c r="E1400" s="6"/>
      <c r="F1400" s="6"/>
      <c r="G1400" s="6"/>
      <c r="H1400" s="6"/>
      <c r="I1400" s="6"/>
      <c r="J1400" s="6"/>
      <c r="K1400" s="6"/>
    </row>
    <row r="1401" spans="5:11" x14ac:dyDescent="0.25">
      <c r="E1401" s="6"/>
      <c r="F1401" s="6"/>
      <c r="G1401" s="6"/>
      <c r="H1401" s="6"/>
      <c r="I1401" s="6"/>
      <c r="J1401" s="6"/>
      <c r="K1401" s="6"/>
    </row>
    <row r="1402" spans="5:11" x14ac:dyDescent="0.25">
      <c r="E1402" s="6"/>
      <c r="F1402" s="6"/>
      <c r="G1402" s="6"/>
      <c r="H1402" s="6"/>
      <c r="I1402" s="6"/>
      <c r="J1402" s="6"/>
      <c r="K1402" s="6"/>
    </row>
    <row r="1403" spans="5:11" x14ac:dyDescent="0.25">
      <c r="E1403" s="6"/>
      <c r="F1403" s="6"/>
      <c r="G1403" s="6"/>
      <c r="H1403" s="6"/>
      <c r="I1403" s="6"/>
      <c r="J1403" s="6"/>
      <c r="K1403" s="6"/>
    </row>
    <row r="1404" spans="5:11" x14ac:dyDescent="0.25">
      <c r="E1404" s="6"/>
      <c r="F1404" s="6"/>
      <c r="G1404" s="6"/>
      <c r="H1404" s="6"/>
      <c r="I1404" s="6"/>
      <c r="J1404" s="6"/>
      <c r="K1404" s="6"/>
    </row>
    <row r="1405" spans="5:11" x14ac:dyDescent="0.25">
      <c r="E1405" s="6"/>
      <c r="F1405" s="6"/>
      <c r="G1405" s="6"/>
      <c r="H1405" s="6"/>
      <c r="I1405" s="6"/>
      <c r="J1405" s="6"/>
      <c r="K1405" s="6"/>
    </row>
    <row r="1406" spans="5:11" x14ac:dyDescent="0.25">
      <c r="E1406" s="6"/>
      <c r="F1406" s="6"/>
      <c r="G1406" s="6"/>
      <c r="H1406" s="6"/>
      <c r="I1406" s="6"/>
      <c r="J1406" s="6"/>
      <c r="K1406" s="6"/>
    </row>
    <row r="1407" spans="5:11" x14ac:dyDescent="0.25">
      <c r="E1407" s="6"/>
      <c r="F1407" s="6"/>
      <c r="G1407" s="6"/>
      <c r="H1407" s="6"/>
      <c r="I1407" s="6"/>
      <c r="J1407" s="6"/>
      <c r="K1407" s="6"/>
    </row>
    <row r="1408" spans="5:11" x14ac:dyDescent="0.25">
      <c r="E1408" s="6"/>
      <c r="F1408" s="6"/>
      <c r="G1408" s="6"/>
      <c r="H1408" s="6"/>
      <c r="I1408" s="6"/>
      <c r="J1408" s="6"/>
      <c r="K1408" s="6"/>
    </row>
    <row r="1409" spans="5:11" x14ac:dyDescent="0.25">
      <c r="E1409" s="6"/>
      <c r="F1409" s="6"/>
      <c r="G1409" s="6"/>
      <c r="H1409" s="6"/>
      <c r="I1409" s="6"/>
      <c r="J1409" s="6"/>
      <c r="K1409" s="6"/>
    </row>
    <row r="1410" spans="5:11" x14ac:dyDescent="0.25">
      <c r="E1410" s="6"/>
      <c r="F1410" s="6"/>
      <c r="G1410" s="6"/>
      <c r="H1410" s="6"/>
      <c r="I1410" s="6"/>
      <c r="J1410" s="6"/>
      <c r="K1410" s="6"/>
    </row>
    <row r="1411" spans="5:11" x14ac:dyDescent="0.25">
      <c r="E1411" s="6"/>
      <c r="F1411" s="6"/>
      <c r="G1411" s="6"/>
      <c r="H1411" s="6"/>
      <c r="I1411" s="6"/>
      <c r="J1411" s="6"/>
      <c r="K1411" s="6"/>
    </row>
    <row r="1412" spans="5:11" x14ac:dyDescent="0.25">
      <c r="E1412" s="6"/>
      <c r="F1412" s="6"/>
      <c r="G1412" s="6"/>
      <c r="H1412" s="6"/>
      <c r="I1412" s="6"/>
      <c r="J1412" s="6"/>
      <c r="K1412" s="6"/>
    </row>
    <row r="1413" spans="5:11" x14ac:dyDescent="0.25">
      <c r="E1413" s="6"/>
      <c r="F1413" s="6"/>
      <c r="G1413" s="6"/>
      <c r="H1413" s="6"/>
      <c r="I1413" s="6"/>
      <c r="J1413" s="6"/>
      <c r="K1413" s="6"/>
    </row>
    <row r="1414" spans="5:11" x14ac:dyDescent="0.25">
      <c r="E1414" s="6"/>
      <c r="F1414" s="6"/>
      <c r="G1414" s="6"/>
      <c r="H1414" s="6"/>
      <c r="I1414" s="6"/>
      <c r="J1414" s="6"/>
      <c r="K1414" s="6"/>
    </row>
    <row r="1415" spans="5:11" x14ac:dyDescent="0.25">
      <c r="E1415" s="6"/>
      <c r="F1415" s="6"/>
      <c r="G1415" s="6"/>
      <c r="H1415" s="6"/>
      <c r="I1415" s="6"/>
      <c r="J1415" s="6"/>
      <c r="K1415" s="6"/>
    </row>
    <row r="1416" spans="5:11" x14ac:dyDescent="0.25">
      <c r="E1416" s="6"/>
      <c r="F1416" s="6"/>
      <c r="G1416" s="6"/>
      <c r="H1416" s="6"/>
      <c r="I1416" s="6"/>
      <c r="J1416" s="6"/>
      <c r="K1416" s="6"/>
    </row>
    <row r="1417" spans="5:11" x14ac:dyDescent="0.25">
      <c r="E1417" s="6"/>
      <c r="F1417" s="6"/>
      <c r="G1417" s="6"/>
      <c r="H1417" s="6"/>
      <c r="I1417" s="6"/>
      <c r="J1417" s="6"/>
      <c r="K1417" s="6"/>
    </row>
    <row r="1418" spans="5:11" x14ac:dyDescent="0.25">
      <c r="E1418" s="6"/>
      <c r="F1418" s="6"/>
      <c r="G1418" s="6"/>
      <c r="H1418" s="6"/>
      <c r="I1418" s="6"/>
      <c r="J1418" s="6"/>
      <c r="K1418" s="6"/>
    </row>
    <row r="1419" spans="5:11" x14ac:dyDescent="0.25">
      <c r="E1419" s="6"/>
      <c r="F1419" s="6"/>
      <c r="G1419" s="6"/>
      <c r="H1419" s="6"/>
      <c r="I1419" s="6"/>
      <c r="J1419" s="6"/>
      <c r="K1419" s="6"/>
    </row>
    <row r="1420" spans="5:11" x14ac:dyDescent="0.25">
      <c r="E1420" s="6"/>
      <c r="F1420" s="6"/>
      <c r="G1420" s="6"/>
      <c r="H1420" s="6"/>
      <c r="I1420" s="6"/>
      <c r="J1420" s="6"/>
      <c r="K1420" s="6"/>
    </row>
    <row r="1421" spans="5:11" x14ac:dyDescent="0.25">
      <c r="E1421" s="6"/>
      <c r="F1421" s="6"/>
      <c r="G1421" s="6"/>
      <c r="H1421" s="6"/>
      <c r="I1421" s="6"/>
      <c r="J1421" s="6"/>
      <c r="K1421" s="6"/>
    </row>
    <row r="1422" spans="5:11" x14ac:dyDescent="0.25">
      <c r="E1422" s="6"/>
      <c r="F1422" s="6"/>
      <c r="G1422" s="6"/>
      <c r="H1422" s="6"/>
      <c r="I1422" s="6"/>
      <c r="J1422" s="6"/>
      <c r="K1422" s="6"/>
    </row>
    <row r="1423" spans="5:11" x14ac:dyDescent="0.25">
      <c r="E1423" s="6"/>
      <c r="F1423" s="6"/>
      <c r="G1423" s="6"/>
      <c r="H1423" s="6"/>
      <c r="I1423" s="6"/>
      <c r="J1423" s="6"/>
      <c r="K1423" s="6"/>
    </row>
    <row r="1424" spans="5:11" x14ac:dyDescent="0.25">
      <c r="E1424" s="6"/>
      <c r="F1424" s="6"/>
      <c r="G1424" s="6"/>
      <c r="H1424" s="6"/>
      <c r="I1424" s="6"/>
      <c r="J1424" s="6"/>
      <c r="K1424" s="6"/>
    </row>
    <row r="1425" spans="5:11" x14ac:dyDescent="0.25">
      <c r="E1425" s="6"/>
      <c r="F1425" s="6"/>
      <c r="G1425" s="6"/>
      <c r="H1425" s="6"/>
      <c r="I1425" s="6"/>
      <c r="J1425" s="6"/>
      <c r="K1425" s="6"/>
    </row>
    <row r="1426" spans="5:11" x14ac:dyDescent="0.25">
      <c r="E1426" s="6"/>
      <c r="F1426" s="6"/>
      <c r="G1426" s="6"/>
      <c r="H1426" s="6"/>
      <c r="I1426" s="6"/>
      <c r="J1426" s="6"/>
      <c r="K1426" s="6"/>
    </row>
    <row r="1427" spans="5:11" x14ac:dyDescent="0.25">
      <c r="E1427" s="6"/>
      <c r="F1427" s="6"/>
      <c r="G1427" s="6"/>
      <c r="H1427" s="6"/>
      <c r="I1427" s="6"/>
      <c r="J1427" s="6"/>
      <c r="K1427" s="6"/>
    </row>
    <row r="1428" spans="5:11" x14ac:dyDescent="0.25">
      <c r="E1428" s="6"/>
      <c r="F1428" s="6"/>
      <c r="G1428" s="6"/>
      <c r="H1428" s="6"/>
      <c r="I1428" s="6"/>
      <c r="J1428" s="6"/>
      <c r="K1428" s="6"/>
    </row>
    <row r="1429" spans="5:11" x14ac:dyDescent="0.25">
      <c r="E1429" s="6"/>
      <c r="F1429" s="6"/>
      <c r="G1429" s="6"/>
      <c r="H1429" s="6"/>
      <c r="I1429" s="6"/>
      <c r="J1429" s="6"/>
      <c r="K1429" s="6"/>
    </row>
    <row r="1430" spans="5:11" x14ac:dyDescent="0.25">
      <c r="E1430" s="6"/>
      <c r="F1430" s="6"/>
      <c r="G1430" s="6"/>
      <c r="H1430" s="6"/>
      <c r="I1430" s="6"/>
      <c r="J1430" s="6"/>
      <c r="K1430" s="6"/>
    </row>
    <row r="1431" spans="5:11" x14ac:dyDescent="0.25">
      <c r="E1431" s="6"/>
      <c r="F1431" s="6"/>
      <c r="G1431" s="6"/>
      <c r="H1431" s="6"/>
      <c r="I1431" s="6"/>
      <c r="J1431" s="6"/>
      <c r="K1431" s="6"/>
    </row>
    <row r="1432" spans="5:11" x14ac:dyDescent="0.25">
      <c r="E1432" s="6"/>
      <c r="F1432" s="6"/>
      <c r="G1432" s="6"/>
      <c r="H1432" s="6"/>
      <c r="I1432" s="6"/>
      <c r="J1432" s="6"/>
      <c r="K1432" s="6"/>
    </row>
    <row r="1433" spans="5:11" x14ac:dyDescent="0.25">
      <c r="E1433" s="6"/>
      <c r="F1433" s="6"/>
      <c r="G1433" s="6"/>
      <c r="H1433" s="6"/>
      <c r="I1433" s="6"/>
      <c r="J1433" s="6"/>
      <c r="K1433" s="6"/>
    </row>
    <row r="1434" spans="5:11" x14ac:dyDescent="0.25">
      <c r="E1434" s="6"/>
      <c r="F1434" s="6"/>
      <c r="G1434" s="6"/>
      <c r="H1434" s="6"/>
      <c r="I1434" s="6"/>
      <c r="J1434" s="6"/>
      <c r="K1434" s="6"/>
    </row>
    <row r="1435" spans="5:11" x14ac:dyDescent="0.25">
      <c r="E1435" s="6"/>
      <c r="F1435" s="6"/>
      <c r="G1435" s="6"/>
      <c r="H1435" s="6"/>
      <c r="I1435" s="6"/>
      <c r="J1435" s="6"/>
      <c r="K1435" s="6"/>
    </row>
    <row r="1436" spans="5:11" x14ac:dyDescent="0.25">
      <c r="E1436" s="6"/>
      <c r="F1436" s="6"/>
      <c r="G1436" s="6"/>
      <c r="H1436" s="6"/>
      <c r="I1436" s="6"/>
      <c r="J1436" s="6"/>
      <c r="K1436" s="6"/>
    </row>
    <row r="1437" spans="5:11" x14ac:dyDescent="0.25">
      <c r="E1437" s="6"/>
      <c r="F1437" s="6"/>
      <c r="G1437" s="6"/>
      <c r="H1437" s="6"/>
      <c r="I1437" s="6"/>
      <c r="J1437" s="6"/>
      <c r="K1437" s="6"/>
    </row>
    <row r="1438" spans="5:11" x14ac:dyDescent="0.25">
      <c r="E1438" s="6"/>
      <c r="F1438" s="6"/>
      <c r="G1438" s="6"/>
      <c r="H1438" s="6"/>
      <c r="I1438" s="6"/>
      <c r="J1438" s="6"/>
      <c r="K1438" s="6"/>
    </row>
    <row r="1439" spans="5:11" x14ac:dyDescent="0.25">
      <c r="E1439" s="6"/>
      <c r="F1439" s="6"/>
      <c r="G1439" s="6"/>
      <c r="H1439" s="6"/>
      <c r="I1439" s="6"/>
      <c r="J1439" s="6"/>
      <c r="K1439" s="6"/>
    </row>
    <row r="1440" spans="5:11" x14ac:dyDescent="0.25">
      <c r="E1440" s="6"/>
      <c r="F1440" s="6"/>
      <c r="G1440" s="6"/>
      <c r="H1440" s="6"/>
      <c r="I1440" s="6"/>
      <c r="J1440" s="6"/>
      <c r="K1440" s="6"/>
    </row>
    <row r="1441" spans="5:11" x14ac:dyDescent="0.25">
      <c r="E1441" s="6"/>
      <c r="F1441" s="6"/>
      <c r="G1441" s="6"/>
      <c r="H1441" s="6"/>
      <c r="I1441" s="6"/>
      <c r="J1441" s="6"/>
      <c r="K1441" s="6"/>
    </row>
    <row r="1442" spans="5:11" x14ac:dyDescent="0.25">
      <c r="E1442" s="6"/>
      <c r="F1442" s="6"/>
      <c r="G1442" s="6"/>
      <c r="H1442" s="6"/>
      <c r="I1442" s="6"/>
      <c r="J1442" s="6"/>
      <c r="K1442" s="6"/>
    </row>
    <row r="1443" spans="5:11" x14ac:dyDescent="0.25">
      <c r="E1443" s="6"/>
      <c r="F1443" s="6"/>
      <c r="G1443" s="6"/>
      <c r="H1443" s="6"/>
      <c r="I1443" s="6"/>
      <c r="J1443" s="6"/>
      <c r="K1443" s="6"/>
    </row>
    <row r="1444" spans="5:11" x14ac:dyDescent="0.25">
      <c r="E1444" s="6"/>
      <c r="F1444" s="6"/>
      <c r="G1444" s="6"/>
      <c r="H1444" s="6"/>
      <c r="I1444" s="6"/>
      <c r="J1444" s="6"/>
      <c r="K1444" s="6"/>
    </row>
    <row r="1445" spans="5:11" x14ac:dyDescent="0.25">
      <c r="E1445" s="6"/>
      <c r="F1445" s="6"/>
      <c r="G1445" s="6"/>
      <c r="H1445" s="6"/>
      <c r="I1445" s="6"/>
      <c r="J1445" s="6"/>
      <c r="K1445" s="6"/>
    </row>
    <row r="1446" spans="5:11" x14ac:dyDescent="0.25">
      <c r="E1446" s="6"/>
      <c r="F1446" s="6"/>
      <c r="G1446" s="6"/>
      <c r="H1446" s="6"/>
      <c r="I1446" s="6"/>
      <c r="J1446" s="6"/>
      <c r="K1446" s="6"/>
    </row>
    <row r="1447" spans="5:11" x14ac:dyDescent="0.25">
      <c r="E1447" s="6"/>
      <c r="F1447" s="6"/>
      <c r="G1447" s="6"/>
      <c r="H1447" s="6"/>
      <c r="I1447" s="6"/>
      <c r="J1447" s="6"/>
      <c r="K1447" s="6"/>
    </row>
    <row r="1448" spans="5:11" x14ac:dyDescent="0.25">
      <c r="E1448" s="6"/>
      <c r="F1448" s="6"/>
      <c r="G1448" s="6"/>
      <c r="H1448" s="6"/>
      <c r="I1448" s="6"/>
      <c r="J1448" s="6"/>
      <c r="K1448" s="6"/>
    </row>
    <row r="1449" spans="5:11" x14ac:dyDescent="0.25">
      <c r="E1449" s="6"/>
      <c r="F1449" s="6"/>
      <c r="G1449" s="6"/>
      <c r="H1449" s="6"/>
      <c r="I1449" s="6"/>
      <c r="J1449" s="6"/>
      <c r="K1449" s="6"/>
    </row>
    <row r="1450" spans="5:11" x14ac:dyDescent="0.25">
      <c r="E1450" s="6"/>
      <c r="F1450" s="6"/>
      <c r="G1450" s="6"/>
      <c r="H1450" s="6"/>
      <c r="I1450" s="6"/>
      <c r="J1450" s="6"/>
      <c r="K1450" s="6"/>
    </row>
    <row r="1451" spans="5:11" x14ac:dyDescent="0.25">
      <c r="E1451" s="6"/>
      <c r="F1451" s="6"/>
      <c r="G1451" s="6"/>
      <c r="H1451" s="6"/>
      <c r="I1451" s="6"/>
      <c r="J1451" s="6"/>
      <c r="K1451" s="6"/>
    </row>
    <row r="1452" spans="5:11" x14ac:dyDescent="0.25">
      <c r="E1452" s="6"/>
      <c r="F1452" s="6"/>
      <c r="G1452" s="6"/>
      <c r="H1452" s="6"/>
      <c r="I1452" s="6"/>
      <c r="J1452" s="6"/>
      <c r="K1452" s="6"/>
    </row>
    <row r="1453" spans="5:11" x14ac:dyDescent="0.25">
      <c r="E1453" s="6"/>
      <c r="F1453" s="6"/>
      <c r="G1453" s="6"/>
      <c r="H1453" s="6"/>
      <c r="I1453" s="6"/>
      <c r="J1453" s="6"/>
      <c r="K1453" s="6"/>
    </row>
    <row r="1454" spans="5:11" x14ac:dyDescent="0.25">
      <c r="E1454" s="6"/>
      <c r="F1454" s="6"/>
      <c r="G1454" s="6"/>
      <c r="H1454" s="6"/>
      <c r="I1454" s="6"/>
      <c r="J1454" s="6"/>
      <c r="K1454" s="6"/>
    </row>
    <row r="1455" spans="5:11" x14ac:dyDescent="0.25">
      <c r="E1455" s="6"/>
      <c r="F1455" s="6"/>
      <c r="G1455" s="6"/>
      <c r="H1455" s="6"/>
      <c r="I1455" s="6"/>
      <c r="J1455" s="6"/>
      <c r="K1455" s="6"/>
    </row>
    <row r="1456" spans="5:11" x14ac:dyDescent="0.25">
      <c r="E1456" s="6"/>
      <c r="F1456" s="6"/>
      <c r="G1456" s="6"/>
      <c r="H1456" s="6"/>
      <c r="I1456" s="6"/>
      <c r="J1456" s="6"/>
      <c r="K1456" s="6"/>
    </row>
    <row r="1457" spans="5:11" x14ac:dyDescent="0.25">
      <c r="E1457" s="6"/>
      <c r="F1457" s="6"/>
      <c r="G1457" s="6"/>
      <c r="H1457" s="6"/>
      <c r="I1457" s="6"/>
      <c r="J1457" s="6"/>
      <c r="K1457" s="6"/>
    </row>
    <row r="1458" spans="5:11" x14ac:dyDescent="0.25">
      <c r="E1458" s="6"/>
      <c r="F1458" s="6"/>
      <c r="G1458" s="6"/>
      <c r="H1458" s="6"/>
      <c r="I1458" s="6"/>
      <c r="J1458" s="6"/>
      <c r="K1458" s="6"/>
    </row>
    <row r="1459" spans="5:11" x14ac:dyDescent="0.25">
      <c r="E1459" s="6"/>
      <c r="F1459" s="6"/>
      <c r="G1459" s="6"/>
      <c r="H1459" s="6"/>
      <c r="I1459" s="6"/>
      <c r="J1459" s="6"/>
      <c r="K1459" s="6"/>
    </row>
    <row r="1460" spans="5:11" x14ac:dyDescent="0.25">
      <c r="E1460" s="6"/>
      <c r="F1460" s="6"/>
      <c r="G1460" s="6"/>
      <c r="H1460" s="6"/>
      <c r="I1460" s="6"/>
      <c r="J1460" s="6"/>
      <c r="K1460" s="6"/>
    </row>
    <row r="1461" spans="5:11" x14ac:dyDescent="0.25">
      <c r="E1461" s="6"/>
      <c r="F1461" s="6"/>
      <c r="G1461" s="6"/>
      <c r="H1461" s="6"/>
      <c r="I1461" s="6"/>
      <c r="J1461" s="6"/>
      <c r="K1461" s="6"/>
    </row>
    <row r="1462" spans="5:11" x14ac:dyDescent="0.25">
      <c r="E1462" s="6"/>
      <c r="F1462" s="6"/>
      <c r="G1462" s="6"/>
      <c r="H1462" s="6"/>
      <c r="I1462" s="6"/>
      <c r="J1462" s="6"/>
      <c r="K1462" s="6"/>
    </row>
    <row r="1463" spans="5:11" x14ac:dyDescent="0.25">
      <c r="E1463" s="6"/>
      <c r="F1463" s="6"/>
      <c r="G1463" s="6"/>
      <c r="H1463" s="6"/>
      <c r="I1463" s="6"/>
      <c r="J1463" s="6"/>
      <c r="K1463" s="6"/>
    </row>
    <row r="1464" spans="5:11" x14ac:dyDescent="0.25">
      <c r="E1464" s="6"/>
      <c r="F1464" s="6"/>
      <c r="G1464" s="6"/>
      <c r="H1464" s="6"/>
      <c r="I1464" s="6"/>
      <c r="J1464" s="6"/>
      <c r="K1464" s="6"/>
    </row>
    <row r="1465" spans="5:11" x14ac:dyDescent="0.25">
      <c r="E1465" s="6"/>
      <c r="F1465" s="6"/>
      <c r="G1465" s="6"/>
      <c r="H1465" s="6"/>
      <c r="I1465" s="6"/>
      <c r="J1465" s="6"/>
      <c r="K1465" s="6"/>
    </row>
    <row r="1466" spans="5:11" x14ac:dyDescent="0.25">
      <c r="E1466" s="6"/>
      <c r="F1466" s="6"/>
      <c r="G1466" s="6"/>
      <c r="H1466" s="6"/>
      <c r="I1466" s="6"/>
      <c r="J1466" s="6"/>
      <c r="K1466" s="6"/>
    </row>
    <row r="1467" spans="5:11" x14ac:dyDescent="0.25">
      <c r="E1467" s="6"/>
      <c r="F1467" s="6"/>
      <c r="G1467" s="6"/>
      <c r="H1467" s="6"/>
      <c r="I1467" s="6"/>
      <c r="J1467" s="6"/>
      <c r="K1467" s="6"/>
    </row>
    <row r="1468" spans="5:11" x14ac:dyDescent="0.25">
      <c r="E1468" s="6"/>
      <c r="F1468" s="6"/>
      <c r="G1468" s="6"/>
      <c r="H1468" s="6"/>
      <c r="I1468" s="6"/>
      <c r="J1468" s="6"/>
      <c r="K1468" s="6"/>
    </row>
    <row r="1469" spans="5:11" x14ac:dyDescent="0.25">
      <c r="E1469" s="6"/>
      <c r="F1469" s="6"/>
      <c r="G1469" s="6"/>
      <c r="H1469" s="6"/>
      <c r="I1469" s="6"/>
      <c r="J1469" s="6"/>
      <c r="K1469" s="6"/>
    </row>
    <row r="1470" spans="5:11" x14ac:dyDescent="0.25">
      <c r="E1470" s="6"/>
      <c r="F1470" s="6"/>
      <c r="G1470" s="6"/>
      <c r="H1470" s="6"/>
      <c r="I1470" s="6"/>
      <c r="J1470" s="6"/>
      <c r="K1470" s="6"/>
    </row>
    <row r="1471" spans="5:11" x14ac:dyDescent="0.25">
      <c r="E1471" s="6"/>
      <c r="F1471" s="6"/>
      <c r="G1471" s="6"/>
      <c r="H1471" s="6"/>
      <c r="I1471" s="6"/>
      <c r="J1471" s="6"/>
      <c r="K1471" s="6"/>
    </row>
    <row r="1472" spans="5:11" x14ac:dyDescent="0.25">
      <c r="E1472" s="6"/>
      <c r="F1472" s="6"/>
      <c r="G1472" s="6"/>
      <c r="H1472" s="6"/>
      <c r="I1472" s="6"/>
      <c r="J1472" s="6"/>
      <c r="K1472" s="6"/>
    </row>
    <row r="1473" spans="5:11" x14ac:dyDescent="0.25">
      <c r="E1473" s="6"/>
      <c r="F1473" s="6"/>
      <c r="G1473" s="6"/>
      <c r="H1473" s="6"/>
      <c r="I1473" s="6"/>
      <c r="J1473" s="6"/>
      <c r="K1473" s="6"/>
    </row>
    <row r="1474" spans="5:11" x14ac:dyDescent="0.25">
      <c r="E1474" s="6"/>
      <c r="F1474" s="6"/>
      <c r="G1474" s="6"/>
      <c r="H1474" s="6"/>
      <c r="I1474" s="6"/>
      <c r="J1474" s="6"/>
      <c r="K1474" s="6"/>
    </row>
    <row r="1475" spans="5:11" x14ac:dyDescent="0.25">
      <c r="E1475" s="6"/>
      <c r="F1475" s="6"/>
      <c r="G1475" s="6"/>
      <c r="H1475" s="6"/>
      <c r="I1475" s="6"/>
      <c r="J1475" s="6"/>
      <c r="K1475" s="6"/>
    </row>
    <row r="1476" spans="5:11" x14ac:dyDescent="0.25">
      <c r="E1476" s="6"/>
      <c r="F1476" s="6"/>
      <c r="G1476" s="6"/>
      <c r="H1476" s="6"/>
      <c r="I1476" s="6"/>
      <c r="J1476" s="6"/>
      <c r="K1476" s="6"/>
    </row>
    <row r="1477" spans="5:11" x14ac:dyDescent="0.25">
      <c r="E1477" s="6"/>
      <c r="F1477" s="6"/>
      <c r="G1477" s="6"/>
      <c r="H1477" s="6"/>
      <c r="I1477" s="6"/>
      <c r="J1477" s="6"/>
      <c r="K1477" s="6"/>
    </row>
    <row r="1478" spans="5:11" x14ac:dyDescent="0.25">
      <c r="E1478" s="6"/>
      <c r="F1478" s="6"/>
      <c r="G1478" s="6"/>
      <c r="H1478" s="6"/>
      <c r="I1478" s="6"/>
      <c r="J1478" s="6"/>
      <c r="K1478" s="6"/>
    </row>
    <row r="1479" spans="5:11" x14ac:dyDescent="0.25">
      <c r="E1479" s="6"/>
      <c r="F1479" s="6"/>
      <c r="G1479" s="6"/>
      <c r="H1479" s="6"/>
      <c r="I1479" s="6"/>
      <c r="J1479" s="6"/>
      <c r="K1479" s="6"/>
    </row>
    <row r="1480" spans="5:11" x14ac:dyDescent="0.25">
      <c r="E1480" s="6"/>
      <c r="F1480" s="6"/>
      <c r="G1480" s="6"/>
      <c r="H1480" s="6"/>
      <c r="I1480" s="6"/>
      <c r="J1480" s="6"/>
      <c r="K1480" s="6"/>
    </row>
    <row r="1481" spans="5:11" x14ac:dyDescent="0.25">
      <c r="E1481" s="6"/>
      <c r="F1481" s="6"/>
      <c r="G1481" s="6"/>
      <c r="H1481" s="6"/>
      <c r="I1481" s="6"/>
      <c r="J1481" s="6"/>
      <c r="K1481" s="6"/>
    </row>
    <row r="1482" spans="5:11" x14ac:dyDescent="0.25">
      <c r="E1482" s="6"/>
      <c r="F1482" s="6"/>
      <c r="G1482" s="6"/>
      <c r="H1482" s="6"/>
      <c r="I1482" s="6"/>
      <c r="J1482" s="6"/>
      <c r="K1482" s="6"/>
    </row>
    <row r="1483" spans="5:11" x14ac:dyDescent="0.25">
      <c r="E1483" s="6"/>
      <c r="F1483" s="6"/>
      <c r="G1483" s="6"/>
      <c r="H1483" s="6"/>
      <c r="I1483" s="6"/>
      <c r="J1483" s="6"/>
      <c r="K1483" s="6"/>
    </row>
    <row r="1484" spans="5:11" x14ac:dyDescent="0.25">
      <c r="E1484" s="6"/>
      <c r="F1484" s="6"/>
      <c r="G1484" s="6"/>
      <c r="H1484" s="6"/>
      <c r="I1484" s="6"/>
      <c r="J1484" s="6"/>
      <c r="K1484" s="6"/>
    </row>
    <row r="1485" spans="5:11" x14ac:dyDescent="0.25">
      <c r="E1485" s="6"/>
      <c r="F1485" s="6"/>
      <c r="G1485" s="6"/>
      <c r="H1485" s="6"/>
      <c r="I1485" s="6"/>
      <c r="J1485" s="6"/>
      <c r="K1485" s="6"/>
    </row>
    <row r="1486" spans="5:11" x14ac:dyDescent="0.25">
      <c r="E1486" s="6"/>
      <c r="F1486" s="6"/>
      <c r="G1486" s="6"/>
      <c r="H1486" s="6"/>
      <c r="I1486" s="6"/>
      <c r="J1486" s="6"/>
      <c r="K1486" s="6"/>
    </row>
    <row r="1487" spans="5:11" x14ac:dyDescent="0.25">
      <c r="E1487" s="6"/>
      <c r="F1487" s="6"/>
      <c r="G1487" s="6"/>
      <c r="H1487" s="6"/>
      <c r="I1487" s="6"/>
      <c r="J1487" s="6"/>
      <c r="K1487" s="6"/>
    </row>
    <row r="1488" spans="5:11" x14ac:dyDescent="0.25">
      <c r="E1488" s="6"/>
      <c r="F1488" s="6"/>
      <c r="G1488" s="6"/>
      <c r="H1488" s="6"/>
      <c r="I1488" s="6"/>
      <c r="J1488" s="6"/>
      <c r="K1488" s="6"/>
    </row>
    <row r="1489" spans="5:11" x14ac:dyDescent="0.25">
      <c r="E1489" s="6"/>
      <c r="F1489" s="6"/>
      <c r="G1489" s="6"/>
      <c r="H1489" s="6"/>
      <c r="I1489" s="6"/>
      <c r="J1489" s="6"/>
      <c r="K1489" s="6"/>
    </row>
    <row r="1490" spans="5:11" x14ac:dyDescent="0.25">
      <c r="E1490" s="6"/>
      <c r="F1490" s="6"/>
      <c r="G1490" s="6"/>
      <c r="H1490" s="6"/>
      <c r="I1490" s="6"/>
      <c r="J1490" s="6"/>
      <c r="K1490" s="6"/>
    </row>
    <row r="1491" spans="5:11" x14ac:dyDescent="0.25">
      <c r="E1491" s="6"/>
      <c r="F1491" s="6"/>
      <c r="G1491" s="6"/>
      <c r="H1491" s="6"/>
      <c r="I1491" s="6"/>
      <c r="J1491" s="6"/>
      <c r="K1491" s="6"/>
    </row>
    <row r="1492" spans="5:11" x14ac:dyDescent="0.25">
      <c r="E1492" s="6"/>
      <c r="F1492" s="6"/>
      <c r="G1492" s="6"/>
      <c r="H1492" s="6"/>
      <c r="I1492" s="6"/>
      <c r="J1492" s="6"/>
      <c r="K1492" s="6"/>
    </row>
    <row r="1493" spans="5:11" x14ac:dyDescent="0.25">
      <c r="E1493" s="6"/>
      <c r="F1493" s="6"/>
      <c r="G1493" s="6"/>
      <c r="H1493" s="6"/>
      <c r="I1493" s="6"/>
      <c r="J1493" s="6"/>
      <c r="K1493" s="6"/>
    </row>
    <row r="1494" spans="5:11" x14ac:dyDescent="0.25">
      <c r="E1494" s="6"/>
      <c r="F1494" s="6"/>
      <c r="G1494" s="6"/>
      <c r="H1494" s="6"/>
      <c r="I1494" s="6"/>
      <c r="J1494" s="6"/>
      <c r="K1494" s="6"/>
    </row>
    <row r="1495" spans="5:11" x14ac:dyDescent="0.25">
      <c r="E1495" s="6"/>
      <c r="F1495" s="6"/>
      <c r="G1495" s="6"/>
      <c r="H1495" s="6"/>
      <c r="I1495" s="6"/>
      <c r="J1495" s="6"/>
      <c r="K1495" s="6"/>
    </row>
    <row r="1496" spans="5:11" x14ac:dyDescent="0.25">
      <c r="E1496" s="6"/>
      <c r="F1496" s="6"/>
      <c r="G1496" s="6"/>
      <c r="H1496" s="6"/>
      <c r="I1496" s="6"/>
      <c r="J1496" s="6"/>
      <c r="K1496" s="6"/>
    </row>
    <row r="1497" spans="5:11" x14ac:dyDescent="0.25">
      <c r="E1497" s="6"/>
      <c r="F1497" s="6"/>
      <c r="G1497" s="6"/>
      <c r="H1497" s="6"/>
      <c r="I1497" s="6"/>
      <c r="J1497" s="6"/>
      <c r="K1497" s="6"/>
    </row>
    <row r="1498" spans="5:11" x14ac:dyDescent="0.25">
      <c r="E1498" s="6"/>
      <c r="F1498" s="6"/>
      <c r="G1498" s="6"/>
      <c r="H1498" s="6"/>
      <c r="I1498" s="6"/>
      <c r="J1498" s="6"/>
      <c r="K1498" s="6"/>
    </row>
    <row r="1499" spans="5:11" x14ac:dyDescent="0.25">
      <c r="E1499" s="6"/>
      <c r="F1499" s="6"/>
      <c r="G1499" s="6"/>
      <c r="H1499" s="6"/>
      <c r="I1499" s="6"/>
      <c r="J1499" s="6"/>
      <c r="K1499" s="6"/>
    </row>
    <row r="1500" spans="5:11" x14ac:dyDescent="0.25">
      <c r="E1500" s="6"/>
      <c r="F1500" s="6"/>
      <c r="G1500" s="6"/>
      <c r="H1500" s="6"/>
      <c r="I1500" s="6"/>
      <c r="J1500" s="6"/>
      <c r="K1500" s="6"/>
    </row>
    <row r="1501" spans="5:11" x14ac:dyDescent="0.25">
      <c r="E1501" s="6"/>
      <c r="F1501" s="6"/>
      <c r="G1501" s="6"/>
      <c r="H1501" s="6"/>
      <c r="I1501" s="6"/>
      <c r="J1501" s="6"/>
      <c r="K1501" s="6"/>
    </row>
    <row r="1502" spans="5:11" x14ac:dyDescent="0.25">
      <c r="E1502" s="6"/>
      <c r="F1502" s="6"/>
      <c r="G1502" s="6"/>
      <c r="H1502" s="6"/>
      <c r="I1502" s="6"/>
      <c r="J1502" s="6"/>
      <c r="K1502" s="6"/>
    </row>
    <row r="1503" spans="5:11" x14ac:dyDescent="0.25">
      <c r="E1503" s="6"/>
      <c r="F1503" s="6"/>
      <c r="G1503" s="6"/>
      <c r="H1503" s="6"/>
      <c r="I1503" s="6"/>
      <c r="J1503" s="6"/>
      <c r="K1503" s="6"/>
    </row>
    <row r="1504" spans="5:11" x14ac:dyDescent="0.25">
      <c r="E1504" s="6"/>
      <c r="F1504" s="6"/>
      <c r="G1504" s="6"/>
      <c r="H1504" s="6"/>
      <c r="I1504" s="6"/>
      <c r="J1504" s="6"/>
      <c r="K1504" s="6"/>
    </row>
    <row r="1505" spans="5:11" x14ac:dyDescent="0.25">
      <c r="E1505" s="6"/>
      <c r="F1505" s="6"/>
      <c r="G1505" s="6"/>
      <c r="H1505" s="6"/>
      <c r="I1505" s="6"/>
      <c r="J1505" s="6"/>
      <c r="K1505" s="6"/>
    </row>
    <row r="1506" spans="5:11" x14ac:dyDescent="0.25">
      <c r="E1506" s="6"/>
      <c r="F1506" s="6"/>
      <c r="G1506" s="6"/>
      <c r="H1506" s="6"/>
      <c r="I1506" s="6"/>
      <c r="J1506" s="6"/>
      <c r="K1506" s="6"/>
    </row>
    <row r="1507" spans="5:11" x14ac:dyDescent="0.25">
      <c r="E1507" s="6"/>
      <c r="F1507" s="6"/>
      <c r="G1507" s="6"/>
      <c r="H1507" s="6"/>
      <c r="I1507" s="6"/>
      <c r="J1507" s="6"/>
      <c r="K1507" s="6"/>
    </row>
    <row r="1508" spans="5:11" x14ac:dyDescent="0.25">
      <c r="E1508" s="6"/>
      <c r="F1508" s="6"/>
      <c r="G1508" s="6"/>
      <c r="H1508" s="6"/>
      <c r="I1508" s="6"/>
      <c r="J1508" s="6"/>
      <c r="K1508" s="6"/>
    </row>
    <row r="1509" spans="5:11" x14ac:dyDescent="0.25">
      <c r="E1509" s="6"/>
      <c r="F1509" s="6"/>
      <c r="G1509" s="6"/>
      <c r="H1509" s="6"/>
      <c r="I1509" s="6"/>
      <c r="J1509" s="6"/>
      <c r="K1509" s="6"/>
    </row>
    <row r="1510" spans="5:11" x14ac:dyDescent="0.25">
      <c r="E1510" s="6"/>
      <c r="F1510" s="6"/>
      <c r="G1510" s="6"/>
      <c r="H1510" s="6"/>
      <c r="I1510" s="6"/>
      <c r="J1510" s="6"/>
      <c r="K1510" s="6"/>
    </row>
    <row r="1511" spans="5:11" x14ac:dyDescent="0.25">
      <c r="E1511" s="6"/>
      <c r="F1511" s="6"/>
      <c r="G1511" s="6"/>
      <c r="H1511" s="6"/>
      <c r="I1511" s="6"/>
      <c r="J1511" s="6"/>
      <c r="K1511" s="6"/>
    </row>
    <row r="1512" spans="5:11" x14ac:dyDescent="0.25">
      <c r="E1512" s="6"/>
      <c r="F1512" s="6"/>
      <c r="G1512" s="6"/>
      <c r="H1512" s="6"/>
      <c r="I1512" s="6"/>
      <c r="J1512" s="6"/>
      <c r="K1512" s="6"/>
    </row>
    <row r="1513" spans="5:11" x14ac:dyDescent="0.25">
      <c r="E1513" s="6"/>
      <c r="F1513" s="6"/>
      <c r="G1513" s="6"/>
      <c r="H1513" s="6"/>
      <c r="I1513" s="6"/>
      <c r="J1513" s="6"/>
      <c r="K1513" s="6"/>
    </row>
    <row r="1514" spans="5:11" x14ac:dyDescent="0.25">
      <c r="E1514" s="6"/>
      <c r="F1514" s="6"/>
      <c r="G1514" s="6"/>
      <c r="H1514" s="6"/>
      <c r="I1514" s="6"/>
      <c r="J1514" s="6"/>
      <c r="K1514" s="6"/>
    </row>
    <row r="1515" spans="5:11" x14ac:dyDescent="0.25">
      <c r="E1515" s="6"/>
      <c r="F1515" s="6"/>
      <c r="G1515" s="6"/>
      <c r="H1515" s="6"/>
      <c r="I1515" s="6"/>
      <c r="J1515" s="6"/>
      <c r="K1515" s="6"/>
    </row>
    <row r="1516" spans="5:11" x14ac:dyDescent="0.25">
      <c r="E1516" s="6"/>
      <c r="F1516" s="6"/>
      <c r="G1516" s="6"/>
      <c r="H1516" s="6"/>
      <c r="I1516" s="6"/>
      <c r="J1516" s="6"/>
      <c r="K1516" s="6"/>
    </row>
    <row r="1517" spans="5:11" x14ac:dyDescent="0.25">
      <c r="E1517" s="6"/>
      <c r="F1517" s="6"/>
      <c r="G1517" s="6"/>
      <c r="H1517" s="6"/>
      <c r="I1517" s="6"/>
      <c r="J1517" s="6"/>
      <c r="K1517" s="6"/>
    </row>
    <row r="1518" spans="5:11" x14ac:dyDescent="0.25">
      <c r="E1518" s="6"/>
      <c r="F1518" s="6"/>
      <c r="G1518" s="6"/>
      <c r="H1518" s="6"/>
      <c r="I1518" s="6"/>
      <c r="J1518" s="6"/>
      <c r="K1518" s="6"/>
    </row>
    <row r="1519" spans="5:11" x14ac:dyDescent="0.25">
      <c r="E1519" s="6"/>
      <c r="F1519" s="6"/>
      <c r="G1519" s="6"/>
      <c r="H1519" s="6"/>
      <c r="I1519" s="6"/>
      <c r="J1519" s="6"/>
      <c r="K1519" s="6"/>
    </row>
    <row r="1520" spans="5:11" x14ac:dyDescent="0.25">
      <c r="E1520" s="6"/>
      <c r="F1520" s="6"/>
      <c r="G1520" s="6"/>
      <c r="H1520" s="6"/>
      <c r="I1520" s="6"/>
      <c r="J1520" s="6"/>
      <c r="K1520" s="6"/>
    </row>
    <row r="1521" spans="5:11" x14ac:dyDescent="0.25">
      <c r="E1521" s="6"/>
      <c r="F1521" s="6"/>
      <c r="G1521" s="6"/>
      <c r="H1521" s="6"/>
      <c r="I1521" s="6"/>
      <c r="J1521" s="6"/>
      <c r="K1521" s="6"/>
    </row>
    <row r="1522" spans="5:11" x14ac:dyDescent="0.25">
      <c r="E1522" s="6"/>
      <c r="F1522" s="6"/>
      <c r="G1522" s="6"/>
      <c r="H1522" s="6"/>
      <c r="I1522" s="6"/>
      <c r="J1522" s="6"/>
      <c r="K1522" s="6"/>
    </row>
    <row r="1523" spans="5:11" x14ac:dyDescent="0.25">
      <c r="E1523" s="6"/>
      <c r="F1523" s="6"/>
      <c r="G1523" s="6"/>
      <c r="H1523" s="6"/>
      <c r="I1523" s="6"/>
      <c r="J1523" s="6"/>
      <c r="K1523" s="6"/>
    </row>
    <row r="1524" spans="5:11" x14ac:dyDescent="0.25">
      <c r="E1524" s="6"/>
      <c r="F1524" s="6"/>
      <c r="G1524" s="6"/>
      <c r="H1524" s="6"/>
      <c r="I1524" s="6"/>
      <c r="J1524" s="6"/>
      <c r="K1524" s="6"/>
    </row>
    <row r="1525" spans="5:11" x14ac:dyDescent="0.25">
      <c r="E1525" s="6"/>
      <c r="F1525" s="6"/>
      <c r="G1525" s="6"/>
      <c r="H1525" s="6"/>
      <c r="I1525" s="6"/>
      <c r="J1525" s="6"/>
      <c r="K1525" s="6"/>
    </row>
    <row r="1526" spans="5:11" x14ac:dyDescent="0.25">
      <c r="E1526" s="6"/>
      <c r="F1526" s="6"/>
      <c r="G1526" s="6"/>
      <c r="H1526" s="6"/>
      <c r="I1526" s="6"/>
      <c r="J1526" s="6"/>
      <c r="K1526" s="6"/>
    </row>
    <row r="1527" spans="5:11" x14ac:dyDescent="0.25">
      <c r="E1527" s="6"/>
      <c r="F1527" s="6"/>
      <c r="G1527" s="6"/>
      <c r="H1527" s="6"/>
      <c r="I1527" s="6"/>
      <c r="J1527" s="6"/>
      <c r="K1527" s="6"/>
    </row>
    <row r="1528" spans="5:11" x14ac:dyDescent="0.25">
      <c r="E1528" s="6"/>
      <c r="F1528" s="6"/>
      <c r="G1528" s="6"/>
      <c r="H1528" s="6"/>
      <c r="I1528" s="6"/>
      <c r="J1528" s="6"/>
      <c r="K1528" s="6"/>
    </row>
    <row r="1529" spans="5:11" x14ac:dyDescent="0.25">
      <c r="E1529" s="6"/>
      <c r="F1529" s="6"/>
      <c r="G1529" s="6"/>
      <c r="H1529" s="6"/>
      <c r="I1529" s="6"/>
      <c r="J1529" s="6"/>
      <c r="K1529" s="6"/>
    </row>
    <row r="1530" spans="5:11" x14ac:dyDescent="0.25">
      <c r="E1530" s="6"/>
      <c r="F1530" s="6"/>
      <c r="G1530" s="6"/>
      <c r="H1530" s="6"/>
      <c r="I1530" s="6"/>
      <c r="J1530" s="6"/>
      <c r="K1530" s="6"/>
    </row>
    <row r="1531" spans="5:11" x14ac:dyDescent="0.25">
      <c r="E1531" s="6"/>
      <c r="F1531" s="6"/>
      <c r="G1531" s="6"/>
      <c r="H1531" s="6"/>
      <c r="I1531" s="6"/>
      <c r="J1531" s="6"/>
      <c r="K1531" s="6"/>
    </row>
    <row r="1532" spans="5:11" x14ac:dyDescent="0.25">
      <c r="E1532" s="6"/>
      <c r="F1532" s="6"/>
      <c r="G1532" s="6"/>
      <c r="H1532" s="6"/>
      <c r="I1532" s="6"/>
      <c r="J1532" s="6"/>
      <c r="K1532" s="6"/>
    </row>
    <row r="1533" spans="5:11" x14ac:dyDescent="0.25">
      <c r="E1533" s="6"/>
      <c r="F1533" s="6"/>
      <c r="G1533" s="6"/>
      <c r="H1533" s="6"/>
      <c r="I1533" s="6"/>
      <c r="J1533" s="6"/>
      <c r="K1533" s="6"/>
    </row>
    <row r="1534" spans="5:11" x14ac:dyDescent="0.25">
      <c r="E1534" s="6"/>
      <c r="F1534" s="6"/>
      <c r="G1534" s="6"/>
      <c r="H1534" s="6"/>
      <c r="I1534" s="6"/>
      <c r="J1534" s="6"/>
      <c r="K1534" s="6"/>
    </row>
    <row r="1535" spans="5:11" x14ac:dyDescent="0.25">
      <c r="E1535" s="6"/>
      <c r="F1535" s="6"/>
      <c r="G1535" s="6"/>
      <c r="H1535" s="6"/>
      <c r="I1535" s="6"/>
      <c r="J1535" s="6"/>
      <c r="K1535" s="6"/>
    </row>
    <row r="1536" spans="5:11" x14ac:dyDescent="0.25">
      <c r="E1536" s="6"/>
      <c r="F1536" s="6"/>
      <c r="G1536" s="6"/>
      <c r="H1536" s="6"/>
      <c r="I1536" s="6"/>
      <c r="J1536" s="6"/>
      <c r="K1536" s="6"/>
    </row>
    <row r="1537" spans="5:11" x14ac:dyDescent="0.25">
      <c r="E1537" s="6"/>
      <c r="F1537" s="6"/>
      <c r="G1537" s="6"/>
      <c r="H1537" s="6"/>
      <c r="I1537" s="6"/>
      <c r="J1537" s="6"/>
      <c r="K1537" s="6"/>
    </row>
    <row r="1538" spans="5:11" x14ac:dyDescent="0.25">
      <c r="E1538" s="6"/>
      <c r="F1538" s="6"/>
      <c r="G1538" s="6"/>
      <c r="H1538" s="6"/>
      <c r="I1538" s="6"/>
      <c r="J1538" s="6"/>
      <c r="K1538" s="6"/>
    </row>
    <row r="1539" spans="5:11" x14ac:dyDescent="0.25">
      <c r="E1539" s="6"/>
      <c r="F1539" s="6"/>
      <c r="G1539" s="6"/>
      <c r="H1539" s="6"/>
      <c r="I1539" s="6"/>
      <c r="J1539" s="6"/>
      <c r="K1539" s="6"/>
    </row>
    <row r="1540" spans="5:11" x14ac:dyDescent="0.25">
      <c r="E1540" s="6"/>
      <c r="F1540" s="6"/>
      <c r="G1540" s="6"/>
      <c r="H1540" s="6"/>
      <c r="I1540" s="6"/>
      <c r="J1540" s="6"/>
      <c r="K1540" s="6"/>
    </row>
    <row r="1541" spans="5:11" x14ac:dyDescent="0.25">
      <c r="E1541" s="6"/>
      <c r="F1541" s="6"/>
      <c r="G1541" s="6"/>
      <c r="H1541" s="6"/>
      <c r="I1541" s="6"/>
      <c r="J1541" s="6"/>
      <c r="K1541" s="6"/>
    </row>
    <row r="1542" spans="5:11" x14ac:dyDescent="0.25">
      <c r="E1542" s="6"/>
      <c r="F1542" s="6"/>
      <c r="G1542" s="6"/>
      <c r="H1542" s="6"/>
      <c r="I1542" s="6"/>
      <c r="J1542" s="6"/>
      <c r="K1542" s="6"/>
    </row>
    <row r="1543" spans="5:11" x14ac:dyDescent="0.25">
      <c r="E1543" s="6"/>
      <c r="F1543" s="6"/>
      <c r="G1543" s="6"/>
      <c r="H1543" s="6"/>
      <c r="I1543" s="6"/>
      <c r="J1543" s="6"/>
      <c r="K1543" s="6"/>
    </row>
    <row r="1544" spans="5:11" x14ac:dyDescent="0.25">
      <c r="E1544" s="6"/>
      <c r="F1544" s="6"/>
      <c r="G1544" s="6"/>
      <c r="H1544" s="6"/>
      <c r="I1544" s="6"/>
      <c r="J1544" s="6"/>
      <c r="K1544" s="6"/>
    </row>
    <row r="1545" spans="5:11" x14ac:dyDescent="0.25">
      <c r="E1545" s="6"/>
      <c r="F1545" s="6"/>
      <c r="G1545" s="6"/>
      <c r="H1545" s="6"/>
      <c r="I1545" s="6"/>
      <c r="J1545" s="6"/>
      <c r="K1545" s="6"/>
    </row>
    <row r="1546" spans="5:11" x14ac:dyDescent="0.25">
      <c r="E1546" s="6"/>
      <c r="F1546" s="6"/>
      <c r="G1546" s="6"/>
      <c r="H1546" s="6"/>
      <c r="I1546" s="6"/>
      <c r="J1546" s="6"/>
      <c r="K1546" s="6"/>
    </row>
    <row r="1547" spans="5:11" x14ac:dyDescent="0.25">
      <c r="E1547" s="6"/>
      <c r="F1547" s="6"/>
      <c r="G1547" s="6"/>
      <c r="H1547" s="6"/>
      <c r="I1547" s="6"/>
      <c r="J1547" s="6"/>
      <c r="K1547" s="6"/>
    </row>
    <row r="1548" spans="5:11" x14ac:dyDescent="0.25">
      <c r="E1548" s="6"/>
      <c r="F1548" s="6"/>
      <c r="G1548" s="6"/>
      <c r="H1548" s="6"/>
      <c r="I1548" s="6"/>
      <c r="J1548" s="6"/>
      <c r="K1548" s="6"/>
    </row>
    <row r="1549" spans="5:11" x14ac:dyDescent="0.25">
      <c r="E1549" s="6"/>
      <c r="F1549" s="6"/>
      <c r="G1549" s="6"/>
      <c r="H1549" s="6"/>
      <c r="I1549" s="6"/>
      <c r="J1549" s="6"/>
      <c r="K1549" s="6"/>
    </row>
    <row r="1550" spans="5:11" x14ac:dyDescent="0.25">
      <c r="E1550" s="6"/>
      <c r="F1550" s="6"/>
      <c r="G1550" s="6"/>
      <c r="H1550" s="6"/>
      <c r="I1550" s="6"/>
      <c r="J1550" s="6"/>
      <c r="K1550" s="6"/>
    </row>
    <row r="1551" spans="5:11" x14ac:dyDescent="0.25">
      <c r="E1551" s="6"/>
      <c r="F1551" s="6"/>
      <c r="G1551" s="6"/>
      <c r="H1551" s="6"/>
      <c r="I1551" s="6"/>
      <c r="J1551" s="6"/>
      <c r="K1551" s="6"/>
    </row>
    <row r="1552" spans="5:11" x14ac:dyDescent="0.25">
      <c r="E1552" s="6"/>
      <c r="F1552" s="6"/>
      <c r="G1552" s="6"/>
      <c r="H1552" s="6"/>
      <c r="I1552" s="6"/>
      <c r="J1552" s="6"/>
      <c r="K1552" s="6"/>
    </row>
    <row r="1553" spans="5:11" x14ac:dyDescent="0.25">
      <c r="E1553" s="6"/>
      <c r="F1553" s="6"/>
      <c r="G1553" s="6"/>
      <c r="H1553" s="6"/>
      <c r="I1553" s="6"/>
      <c r="J1553" s="6"/>
      <c r="K1553" s="6"/>
    </row>
    <row r="1554" spans="5:11" x14ac:dyDescent="0.25">
      <c r="E1554" s="6"/>
      <c r="F1554" s="6"/>
      <c r="G1554" s="6"/>
      <c r="H1554" s="6"/>
      <c r="I1554" s="6"/>
      <c r="J1554" s="6"/>
      <c r="K1554" s="6"/>
    </row>
    <row r="1555" spans="5:11" x14ac:dyDescent="0.25">
      <c r="E1555" s="6"/>
      <c r="F1555" s="6"/>
      <c r="G1555" s="6"/>
      <c r="H1555" s="6"/>
      <c r="I1555" s="6"/>
      <c r="J1555" s="6"/>
      <c r="K1555" s="6"/>
    </row>
    <row r="1556" spans="5:11" x14ac:dyDescent="0.25">
      <c r="E1556" s="6"/>
      <c r="F1556" s="6"/>
      <c r="G1556" s="6"/>
      <c r="H1556" s="6"/>
      <c r="I1556" s="6"/>
      <c r="J1556" s="6"/>
      <c r="K1556" s="6"/>
    </row>
    <row r="1557" spans="5:11" x14ac:dyDescent="0.25">
      <c r="E1557" s="6"/>
      <c r="F1557" s="6"/>
      <c r="G1557" s="6"/>
      <c r="H1557" s="6"/>
      <c r="I1557" s="6"/>
      <c r="J1557" s="6"/>
      <c r="K1557" s="6"/>
    </row>
    <row r="1558" spans="5:11" x14ac:dyDescent="0.25">
      <c r="E1558" s="6"/>
      <c r="F1558" s="6"/>
      <c r="G1558" s="6"/>
      <c r="H1558" s="6"/>
      <c r="I1558" s="6"/>
      <c r="J1558" s="6"/>
      <c r="K1558" s="6"/>
    </row>
    <row r="1559" spans="5:11" x14ac:dyDescent="0.25">
      <c r="E1559" s="6"/>
      <c r="F1559" s="6"/>
      <c r="G1559" s="6"/>
      <c r="H1559" s="6"/>
      <c r="I1559" s="6"/>
      <c r="J1559" s="6"/>
      <c r="K1559" s="6"/>
    </row>
    <row r="1560" spans="5:11" x14ac:dyDescent="0.25">
      <c r="E1560" s="6"/>
      <c r="F1560" s="6"/>
      <c r="G1560" s="6"/>
      <c r="H1560" s="6"/>
      <c r="I1560" s="6"/>
      <c r="J1560" s="6"/>
      <c r="K1560" s="6"/>
    </row>
    <row r="1561" spans="5:11" x14ac:dyDescent="0.25">
      <c r="E1561" s="6"/>
      <c r="F1561" s="6"/>
      <c r="G1561" s="6"/>
      <c r="H1561" s="6"/>
      <c r="I1561" s="6"/>
      <c r="J1561" s="6"/>
      <c r="K1561" s="6"/>
    </row>
    <row r="1562" spans="5:11" x14ac:dyDescent="0.25">
      <c r="E1562" s="6"/>
      <c r="F1562" s="6"/>
      <c r="G1562" s="6"/>
      <c r="H1562" s="6"/>
      <c r="I1562" s="6"/>
      <c r="J1562" s="6"/>
      <c r="K1562" s="6"/>
    </row>
    <row r="1563" spans="5:11" x14ac:dyDescent="0.25">
      <c r="E1563" s="6"/>
      <c r="F1563" s="6"/>
      <c r="G1563" s="6"/>
      <c r="H1563" s="6"/>
      <c r="I1563" s="6"/>
      <c r="J1563" s="6"/>
      <c r="K1563" s="6"/>
    </row>
    <row r="1564" spans="5:11" x14ac:dyDescent="0.25">
      <c r="E1564" s="6"/>
      <c r="F1564" s="6"/>
      <c r="G1564" s="6"/>
      <c r="H1564" s="6"/>
      <c r="I1564" s="6"/>
      <c r="J1564" s="6"/>
      <c r="K1564" s="6"/>
    </row>
    <row r="1565" spans="5:11" x14ac:dyDescent="0.25">
      <c r="E1565" s="6"/>
      <c r="F1565" s="6"/>
      <c r="G1565" s="6"/>
      <c r="H1565" s="6"/>
      <c r="I1565" s="6"/>
      <c r="J1565" s="6"/>
      <c r="K1565" s="6"/>
    </row>
    <row r="1566" spans="5:11" x14ac:dyDescent="0.25">
      <c r="E1566" s="6"/>
      <c r="F1566" s="6"/>
      <c r="G1566" s="6"/>
      <c r="H1566" s="6"/>
      <c r="I1566" s="6"/>
      <c r="J1566" s="6"/>
      <c r="K1566" s="6"/>
    </row>
    <row r="1567" spans="5:11" x14ac:dyDescent="0.25">
      <c r="E1567" s="6"/>
      <c r="F1567" s="6"/>
      <c r="G1567" s="6"/>
      <c r="H1567" s="6"/>
      <c r="I1567" s="6"/>
      <c r="J1567" s="6"/>
      <c r="K1567" s="6"/>
    </row>
    <row r="1568" spans="5:11" x14ac:dyDescent="0.25">
      <c r="E1568" s="6"/>
      <c r="F1568" s="6"/>
      <c r="G1568" s="6"/>
      <c r="H1568" s="6"/>
      <c r="I1568" s="6"/>
      <c r="J1568" s="6"/>
      <c r="K1568" s="6"/>
    </row>
    <row r="1569" spans="5:11" x14ac:dyDescent="0.25">
      <c r="E1569" s="6"/>
      <c r="F1569" s="6"/>
      <c r="G1569" s="6"/>
      <c r="H1569" s="6"/>
      <c r="I1569" s="6"/>
      <c r="J1569" s="6"/>
      <c r="K1569" s="6"/>
    </row>
    <row r="1570" spans="5:11" x14ac:dyDescent="0.25">
      <c r="E1570" s="6"/>
      <c r="F1570" s="6"/>
      <c r="G1570" s="6"/>
      <c r="H1570" s="6"/>
      <c r="I1570" s="6"/>
      <c r="J1570" s="6"/>
      <c r="K1570" s="6"/>
    </row>
    <row r="1571" spans="5:11" x14ac:dyDescent="0.25">
      <c r="E1571" s="6"/>
      <c r="F1571" s="6"/>
      <c r="G1571" s="6"/>
      <c r="H1571" s="6"/>
      <c r="I1571" s="6"/>
      <c r="J1571" s="6"/>
      <c r="K1571" s="6"/>
    </row>
    <row r="1572" spans="5:11" x14ac:dyDescent="0.25">
      <c r="E1572" s="6"/>
      <c r="F1572" s="6"/>
      <c r="G1572" s="6"/>
      <c r="H1572" s="6"/>
      <c r="I1572" s="6"/>
      <c r="J1572" s="6"/>
      <c r="K1572" s="6"/>
    </row>
    <row r="1573" spans="5:11" x14ac:dyDescent="0.25">
      <c r="E1573" s="6"/>
      <c r="F1573" s="6"/>
      <c r="G1573" s="6"/>
      <c r="H1573" s="6"/>
      <c r="I1573" s="6"/>
      <c r="J1573" s="6"/>
      <c r="K1573" s="6"/>
    </row>
    <row r="1574" spans="5:11" x14ac:dyDescent="0.25">
      <c r="E1574" s="6"/>
      <c r="F1574" s="6"/>
      <c r="G1574" s="6"/>
      <c r="H1574" s="6"/>
      <c r="I1574" s="6"/>
      <c r="J1574" s="6"/>
      <c r="K1574" s="6"/>
    </row>
    <row r="1575" spans="5:11" x14ac:dyDescent="0.25">
      <c r="E1575" s="6"/>
      <c r="F1575" s="6"/>
      <c r="G1575" s="6"/>
      <c r="H1575" s="6"/>
      <c r="I1575" s="6"/>
      <c r="J1575" s="6"/>
      <c r="K1575" s="6"/>
    </row>
    <row r="1576" spans="5:11" x14ac:dyDescent="0.25">
      <c r="E1576" s="6"/>
      <c r="F1576" s="6"/>
      <c r="G1576" s="6"/>
      <c r="H1576" s="6"/>
      <c r="I1576" s="6"/>
      <c r="J1576" s="6"/>
      <c r="K1576" s="6"/>
    </row>
    <row r="1577" spans="5:11" x14ac:dyDescent="0.25">
      <c r="E1577" s="6"/>
      <c r="F1577" s="6"/>
      <c r="G1577" s="6"/>
      <c r="H1577" s="6"/>
      <c r="I1577" s="6"/>
      <c r="J1577" s="6"/>
      <c r="K1577" s="6"/>
    </row>
    <row r="1578" spans="5:11" x14ac:dyDescent="0.25">
      <c r="E1578" s="6"/>
      <c r="F1578" s="6"/>
      <c r="G1578" s="6"/>
      <c r="H1578" s="6"/>
      <c r="I1578" s="6"/>
      <c r="J1578" s="6"/>
      <c r="K1578" s="6"/>
    </row>
    <row r="1579" spans="5:11" x14ac:dyDescent="0.25">
      <c r="E1579" s="6"/>
      <c r="F1579" s="6"/>
      <c r="G1579" s="6"/>
      <c r="H1579" s="6"/>
      <c r="I1579" s="6"/>
      <c r="J1579" s="6"/>
      <c r="K1579" s="6"/>
    </row>
    <row r="1580" spans="5:11" x14ac:dyDescent="0.25">
      <c r="E1580" s="6"/>
      <c r="F1580" s="6"/>
      <c r="G1580" s="6"/>
      <c r="H1580" s="6"/>
      <c r="I1580" s="6"/>
      <c r="J1580" s="6"/>
      <c r="K1580" s="6"/>
    </row>
    <row r="1581" spans="5:11" x14ac:dyDescent="0.25">
      <c r="E1581" s="6"/>
      <c r="F1581" s="6"/>
      <c r="G1581" s="6"/>
      <c r="H1581" s="6"/>
      <c r="I1581" s="6"/>
      <c r="J1581" s="6"/>
      <c r="K1581" s="6"/>
    </row>
    <row r="1582" spans="5:11" x14ac:dyDescent="0.25">
      <c r="E1582" s="6"/>
      <c r="F1582" s="6"/>
      <c r="G1582" s="6"/>
      <c r="H1582" s="6"/>
      <c r="I1582" s="6"/>
      <c r="J1582" s="6"/>
      <c r="K1582" s="6"/>
    </row>
    <row r="1583" spans="5:11" x14ac:dyDescent="0.25">
      <c r="E1583" s="6"/>
      <c r="F1583" s="6"/>
      <c r="G1583" s="6"/>
      <c r="H1583" s="6"/>
      <c r="I1583" s="6"/>
      <c r="J1583" s="6"/>
      <c r="K1583" s="6"/>
    </row>
    <row r="1584" spans="5:11" x14ac:dyDescent="0.25">
      <c r="E1584" s="6"/>
      <c r="F1584" s="6"/>
      <c r="G1584" s="6"/>
      <c r="H1584" s="6"/>
      <c r="I1584" s="6"/>
      <c r="J1584" s="6"/>
      <c r="K1584" s="6"/>
    </row>
    <row r="1585" spans="5:11" x14ac:dyDescent="0.25">
      <c r="E1585" s="6"/>
      <c r="F1585" s="6"/>
      <c r="G1585" s="6"/>
      <c r="H1585" s="6"/>
      <c r="I1585" s="6"/>
      <c r="J1585" s="6"/>
      <c r="K1585" s="6"/>
    </row>
    <row r="1586" spans="5:11" x14ac:dyDescent="0.25">
      <c r="E1586" s="6"/>
      <c r="F1586" s="6"/>
      <c r="G1586" s="6"/>
      <c r="H1586" s="6"/>
      <c r="I1586" s="6"/>
      <c r="J1586" s="6"/>
      <c r="K1586" s="6"/>
    </row>
    <row r="1587" spans="5:11" x14ac:dyDescent="0.25">
      <c r="E1587" s="6"/>
      <c r="F1587" s="6"/>
      <c r="G1587" s="6"/>
      <c r="H1587" s="6"/>
      <c r="I1587" s="6"/>
      <c r="J1587" s="6"/>
      <c r="K1587" s="6"/>
    </row>
    <row r="1588" spans="5:11" x14ac:dyDescent="0.25">
      <c r="E1588" s="6"/>
      <c r="F1588" s="6"/>
      <c r="G1588" s="6"/>
      <c r="H1588" s="6"/>
      <c r="I1588" s="6"/>
      <c r="J1588" s="6"/>
      <c r="K1588" s="6"/>
    </row>
    <row r="1589" spans="5:11" x14ac:dyDescent="0.25">
      <c r="E1589" s="6"/>
      <c r="F1589" s="6"/>
      <c r="G1589" s="6"/>
      <c r="H1589" s="6"/>
      <c r="I1589" s="6"/>
      <c r="J1589" s="6"/>
      <c r="K1589" s="6"/>
    </row>
    <row r="1590" spans="5:11" x14ac:dyDescent="0.25">
      <c r="E1590" s="6"/>
      <c r="F1590" s="6"/>
      <c r="G1590" s="6"/>
      <c r="H1590" s="6"/>
      <c r="I1590" s="6"/>
      <c r="J1590" s="6"/>
      <c r="K1590" s="6"/>
    </row>
    <row r="1591" spans="5:11" x14ac:dyDescent="0.25">
      <c r="E1591" s="6"/>
      <c r="F1591" s="6"/>
      <c r="G1591" s="6"/>
      <c r="H1591" s="6"/>
      <c r="I1591" s="6"/>
      <c r="J1591" s="6"/>
      <c r="K1591" s="6"/>
    </row>
    <row r="1592" spans="5:11" x14ac:dyDescent="0.25">
      <c r="E1592" s="6"/>
      <c r="F1592" s="6"/>
      <c r="G1592" s="6"/>
      <c r="H1592" s="6"/>
      <c r="I1592" s="6"/>
      <c r="J1592" s="6"/>
      <c r="K1592" s="6"/>
    </row>
    <row r="1593" spans="5:11" x14ac:dyDescent="0.25">
      <c r="E1593" s="6"/>
      <c r="F1593" s="6"/>
      <c r="G1593" s="6"/>
      <c r="H1593" s="6"/>
      <c r="I1593" s="6"/>
      <c r="J1593" s="6"/>
      <c r="K1593" s="6"/>
    </row>
    <row r="1594" spans="5:11" x14ac:dyDescent="0.25">
      <c r="E1594" s="6"/>
      <c r="F1594" s="6"/>
      <c r="G1594" s="6"/>
      <c r="H1594" s="6"/>
      <c r="I1594" s="6"/>
      <c r="J1594" s="6"/>
      <c r="K1594" s="6"/>
    </row>
    <row r="1595" spans="5:11" x14ac:dyDescent="0.25">
      <c r="E1595" s="6"/>
      <c r="F1595" s="6"/>
      <c r="G1595" s="6"/>
      <c r="H1595" s="6"/>
      <c r="I1595" s="6"/>
      <c r="J1595" s="6"/>
      <c r="K1595" s="6"/>
    </row>
    <row r="1596" spans="5:11" x14ac:dyDescent="0.25">
      <c r="E1596" s="6"/>
      <c r="F1596" s="6"/>
      <c r="G1596" s="6"/>
      <c r="H1596" s="6"/>
      <c r="I1596" s="6"/>
      <c r="J1596" s="6"/>
      <c r="K1596" s="6"/>
    </row>
    <row r="1597" spans="5:11" x14ac:dyDescent="0.25">
      <c r="E1597" s="6"/>
      <c r="F1597" s="6"/>
      <c r="G1597" s="6"/>
      <c r="H1597" s="6"/>
      <c r="I1597" s="6"/>
      <c r="J1597" s="6"/>
      <c r="K1597" s="6"/>
    </row>
    <row r="1598" spans="5:11" x14ac:dyDescent="0.25">
      <c r="E1598" s="6"/>
      <c r="F1598" s="6"/>
      <c r="G1598" s="6"/>
      <c r="H1598" s="6"/>
      <c r="I1598" s="6"/>
      <c r="J1598" s="6"/>
      <c r="K1598" s="6"/>
    </row>
    <row r="1599" spans="5:11" x14ac:dyDescent="0.25">
      <c r="E1599" s="6"/>
      <c r="F1599" s="6"/>
      <c r="G1599" s="6"/>
      <c r="H1599" s="6"/>
      <c r="I1599" s="6"/>
      <c r="J1599" s="6"/>
      <c r="K1599" s="6"/>
    </row>
    <row r="1600" spans="5:11" x14ac:dyDescent="0.25">
      <c r="E1600" s="6"/>
      <c r="F1600" s="6"/>
      <c r="G1600" s="6"/>
      <c r="H1600" s="6"/>
      <c r="I1600" s="6"/>
      <c r="J1600" s="6"/>
      <c r="K1600" s="6"/>
    </row>
    <row r="1601" spans="5:11" x14ac:dyDescent="0.25">
      <c r="E1601" s="6"/>
      <c r="F1601" s="6"/>
      <c r="G1601" s="6"/>
      <c r="H1601" s="6"/>
      <c r="I1601" s="6"/>
      <c r="J1601" s="6"/>
      <c r="K1601" s="6"/>
    </row>
    <row r="1602" spans="5:11" x14ac:dyDescent="0.25">
      <c r="E1602" s="6"/>
      <c r="F1602" s="6"/>
      <c r="G1602" s="6"/>
      <c r="H1602" s="6"/>
      <c r="I1602" s="6"/>
      <c r="J1602" s="6"/>
      <c r="K1602" s="6"/>
    </row>
    <row r="1603" spans="5:11" x14ac:dyDescent="0.25">
      <c r="E1603" s="6"/>
      <c r="F1603" s="6"/>
      <c r="G1603" s="6"/>
      <c r="H1603" s="6"/>
      <c r="I1603" s="6"/>
      <c r="J1603" s="6"/>
      <c r="K1603" s="6"/>
    </row>
    <row r="1604" spans="5:11" x14ac:dyDescent="0.25">
      <c r="E1604" s="6"/>
      <c r="F1604" s="6"/>
      <c r="G1604" s="6"/>
      <c r="H1604" s="6"/>
      <c r="I1604" s="6"/>
      <c r="J1604" s="6"/>
      <c r="K1604" s="6"/>
    </row>
    <row r="1605" spans="5:11" x14ac:dyDescent="0.25">
      <c r="E1605" s="6"/>
      <c r="F1605" s="6"/>
      <c r="G1605" s="6"/>
      <c r="H1605" s="6"/>
      <c r="I1605" s="6"/>
      <c r="J1605" s="6"/>
      <c r="K1605" s="6"/>
    </row>
    <row r="1606" spans="5:11" x14ac:dyDescent="0.25">
      <c r="E1606" s="6"/>
      <c r="F1606" s="6"/>
      <c r="G1606" s="6"/>
      <c r="H1606" s="6"/>
      <c r="I1606" s="6"/>
      <c r="J1606" s="6"/>
      <c r="K1606" s="6"/>
    </row>
    <row r="1607" spans="5:11" x14ac:dyDescent="0.25">
      <c r="E1607" s="6"/>
      <c r="F1607" s="6"/>
      <c r="G1607" s="6"/>
      <c r="H1607" s="6"/>
      <c r="I1607" s="6"/>
      <c r="J1607" s="6"/>
      <c r="K1607" s="6"/>
    </row>
    <row r="1608" spans="5:11" x14ac:dyDescent="0.25">
      <c r="E1608" s="6"/>
      <c r="F1608" s="6"/>
      <c r="G1608" s="6"/>
      <c r="H1608" s="6"/>
      <c r="I1608" s="6"/>
      <c r="J1608" s="6"/>
      <c r="K1608" s="6"/>
    </row>
    <row r="1609" spans="5:11" x14ac:dyDescent="0.25">
      <c r="E1609" s="6"/>
      <c r="F1609" s="6"/>
      <c r="G1609" s="6"/>
      <c r="H1609" s="6"/>
      <c r="I1609" s="6"/>
      <c r="J1609" s="6"/>
      <c r="K1609" s="6"/>
    </row>
    <row r="1610" spans="5:11" x14ac:dyDescent="0.25">
      <c r="E1610" s="6"/>
      <c r="F1610" s="6"/>
      <c r="G1610" s="6"/>
      <c r="H1610" s="6"/>
      <c r="I1610" s="6"/>
      <c r="J1610" s="6"/>
      <c r="K1610" s="6"/>
    </row>
    <row r="1611" spans="5:11" x14ac:dyDescent="0.25">
      <c r="E1611" s="6"/>
      <c r="F1611" s="6"/>
      <c r="G1611" s="6"/>
      <c r="H1611" s="6"/>
      <c r="I1611" s="6"/>
      <c r="J1611" s="6"/>
      <c r="K1611" s="6"/>
    </row>
    <row r="1612" spans="5:11" x14ac:dyDescent="0.25">
      <c r="E1612" s="6"/>
      <c r="F1612" s="6"/>
      <c r="G1612" s="6"/>
      <c r="H1612" s="6"/>
      <c r="I1612" s="6"/>
      <c r="J1612" s="6"/>
      <c r="K1612" s="6"/>
    </row>
    <row r="1613" spans="5:11" x14ac:dyDescent="0.25">
      <c r="E1613" s="6"/>
      <c r="F1613" s="6"/>
      <c r="G1613" s="6"/>
      <c r="H1613" s="6"/>
      <c r="I1613" s="6"/>
      <c r="J1613" s="6"/>
      <c r="K1613" s="6"/>
    </row>
    <row r="1614" spans="5:11" x14ac:dyDescent="0.25">
      <c r="E1614" s="6"/>
      <c r="F1614" s="6"/>
      <c r="G1614" s="6"/>
      <c r="H1614" s="6"/>
      <c r="I1614" s="6"/>
      <c r="J1614" s="6"/>
      <c r="K1614" s="6"/>
    </row>
    <row r="1615" spans="5:11" x14ac:dyDescent="0.25">
      <c r="E1615" s="6"/>
      <c r="F1615" s="6"/>
      <c r="G1615" s="6"/>
      <c r="H1615" s="6"/>
      <c r="I1615" s="6"/>
      <c r="J1615" s="6"/>
      <c r="K1615" s="6"/>
    </row>
    <row r="1616" spans="5:11" x14ac:dyDescent="0.25">
      <c r="E1616" s="6"/>
      <c r="F1616" s="6"/>
      <c r="G1616" s="6"/>
      <c r="H1616" s="6"/>
      <c r="I1616" s="6"/>
      <c r="J1616" s="6"/>
      <c r="K1616" s="6"/>
    </row>
    <row r="1617" spans="5:11" x14ac:dyDescent="0.25">
      <c r="E1617" s="6"/>
      <c r="F1617" s="6"/>
      <c r="G1617" s="6"/>
      <c r="H1617" s="6"/>
      <c r="I1617" s="6"/>
      <c r="J1617" s="6"/>
      <c r="K1617" s="6"/>
    </row>
    <row r="1618" spans="5:11" x14ac:dyDescent="0.25">
      <c r="E1618" s="6"/>
      <c r="F1618" s="6"/>
      <c r="G1618" s="6"/>
      <c r="H1618" s="6"/>
      <c r="I1618" s="6"/>
      <c r="J1618" s="6"/>
      <c r="K1618" s="6"/>
    </row>
    <row r="1619" spans="5:11" x14ac:dyDescent="0.25">
      <c r="E1619" s="6"/>
      <c r="F1619" s="6"/>
      <c r="G1619" s="6"/>
      <c r="H1619" s="6"/>
      <c r="I1619" s="6"/>
      <c r="J1619" s="6"/>
      <c r="K1619" s="6"/>
    </row>
    <row r="1620" spans="5:11" x14ac:dyDescent="0.25">
      <c r="E1620" s="6"/>
      <c r="F1620" s="6"/>
      <c r="G1620" s="6"/>
      <c r="H1620" s="6"/>
      <c r="I1620" s="6"/>
      <c r="J1620" s="6"/>
      <c r="K1620" s="6"/>
    </row>
    <row r="1621" spans="5:11" x14ac:dyDescent="0.25">
      <c r="E1621" s="6"/>
      <c r="F1621" s="6"/>
      <c r="G1621" s="6"/>
      <c r="H1621" s="6"/>
      <c r="I1621" s="6"/>
      <c r="J1621" s="6"/>
      <c r="K1621" s="6"/>
    </row>
    <row r="1622" spans="5:11" x14ac:dyDescent="0.25">
      <c r="E1622" s="6"/>
      <c r="F1622" s="6"/>
      <c r="G1622" s="6"/>
      <c r="H1622" s="6"/>
      <c r="I1622" s="6"/>
      <c r="J1622" s="6"/>
      <c r="K1622" s="6"/>
    </row>
    <row r="1623" spans="5:11" x14ac:dyDescent="0.25">
      <c r="E1623" s="6"/>
      <c r="F1623" s="6"/>
      <c r="G1623" s="6"/>
      <c r="H1623" s="6"/>
      <c r="I1623" s="6"/>
      <c r="J1623" s="6"/>
      <c r="K1623" s="6"/>
    </row>
    <row r="1624" spans="5:11" x14ac:dyDescent="0.25">
      <c r="E1624" s="6"/>
      <c r="F1624" s="6"/>
      <c r="G1624" s="6"/>
      <c r="H1624" s="6"/>
      <c r="I1624" s="6"/>
      <c r="J1624" s="6"/>
      <c r="K1624" s="6"/>
    </row>
    <row r="1625" spans="5:11" x14ac:dyDescent="0.25">
      <c r="E1625" s="6"/>
      <c r="F1625" s="6"/>
      <c r="G1625" s="6"/>
      <c r="H1625" s="6"/>
      <c r="I1625" s="6"/>
      <c r="J1625" s="6"/>
      <c r="K1625" s="6"/>
    </row>
    <row r="1626" spans="5:11" x14ac:dyDescent="0.25">
      <c r="E1626" s="6"/>
      <c r="F1626" s="6"/>
      <c r="G1626" s="6"/>
      <c r="H1626" s="6"/>
      <c r="I1626" s="6"/>
      <c r="J1626" s="6"/>
      <c r="K1626" s="6"/>
    </row>
    <row r="1627" spans="5:11" x14ac:dyDescent="0.25">
      <c r="E1627" s="6"/>
      <c r="F1627" s="6"/>
      <c r="G1627" s="6"/>
      <c r="H1627" s="6"/>
      <c r="I1627" s="6"/>
      <c r="J1627" s="6"/>
      <c r="K1627" s="6"/>
    </row>
    <row r="1628" spans="5:11" x14ac:dyDescent="0.25">
      <c r="E1628" s="6"/>
      <c r="F1628" s="6"/>
      <c r="G1628" s="6"/>
      <c r="H1628" s="6"/>
      <c r="I1628" s="6"/>
      <c r="J1628" s="6"/>
      <c r="K1628" s="6"/>
    </row>
    <row r="1629" spans="5:11" x14ac:dyDescent="0.25">
      <c r="E1629" s="6"/>
      <c r="F1629" s="6"/>
      <c r="G1629" s="6"/>
      <c r="H1629" s="6"/>
      <c r="I1629" s="6"/>
      <c r="J1629" s="6"/>
      <c r="K1629" s="6"/>
    </row>
    <row r="1630" spans="5:11" x14ac:dyDescent="0.25">
      <c r="E1630" s="6"/>
      <c r="F1630" s="6"/>
      <c r="G1630" s="6"/>
      <c r="H1630" s="6"/>
      <c r="I1630" s="6"/>
      <c r="J1630" s="6"/>
      <c r="K1630" s="6"/>
    </row>
    <row r="1631" spans="5:11" x14ac:dyDescent="0.25">
      <c r="E1631" s="6"/>
      <c r="F1631" s="6"/>
      <c r="G1631" s="6"/>
      <c r="H1631" s="6"/>
      <c r="I1631" s="6"/>
      <c r="J1631" s="6"/>
      <c r="K1631" s="6"/>
    </row>
    <row r="1632" spans="5:11" x14ac:dyDescent="0.25">
      <c r="E1632" s="6"/>
      <c r="F1632" s="6"/>
      <c r="G1632" s="6"/>
      <c r="H1632" s="6"/>
      <c r="I1632" s="6"/>
      <c r="J1632" s="6"/>
      <c r="K1632" s="6"/>
    </row>
    <row r="1633" spans="5:11" x14ac:dyDescent="0.25">
      <c r="E1633" s="6"/>
      <c r="F1633" s="6"/>
      <c r="G1633" s="6"/>
      <c r="H1633" s="6"/>
      <c r="I1633" s="6"/>
      <c r="J1633" s="6"/>
      <c r="K1633" s="6"/>
    </row>
    <row r="1634" spans="5:11" x14ac:dyDescent="0.25">
      <c r="E1634" s="6"/>
      <c r="F1634" s="6"/>
      <c r="G1634" s="6"/>
      <c r="H1634" s="6"/>
      <c r="I1634" s="6"/>
      <c r="J1634" s="6"/>
      <c r="K1634" s="6"/>
    </row>
  </sheetData>
  <mergeCells count="1042">
    <mergeCell ref="F631:J631"/>
    <mergeCell ref="F632:J632"/>
    <mergeCell ref="F633:J633"/>
    <mergeCell ref="F634:J634"/>
    <mergeCell ref="O625:O629"/>
    <mergeCell ref="F626:J626"/>
    <mergeCell ref="F627:J627"/>
    <mergeCell ref="F628:J628"/>
    <mergeCell ref="F629:J629"/>
    <mergeCell ref="A630:A634"/>
    <mergeCell ref="B630:B634"/>
    <mergeCell ref="C630:C634"/>
    <mergeCell ref="F630:J630"/>
    <mergeCell ref="O630:O634"/>
    <mergeCell ref="L622:L623"/>
    <mergeCell ref="M622:M623"/>
    <mergeCell ref="N622:N623"/>
    <mergeCell ref="A625:A629"/>
    <mergeCell ref="B625:B629"/>
    <mergeCell ref="C625:C629"/>
    <mergeCell ref="F625:J625"/>
    <mergeCell ref="C622:C624"/>
    <mergeCell ref="D622:D624"/>
    <mergeCell ref="E622:E623"/>
    <mergeCell ref="F622:F623"/>
    <mergeCell ref="G622:J622"/>
    <mergeCell ref="K622:K623"/>
    <mergeCell ref="A617:A624"/>
    <mergeCell ref="B617:B621"/>
    <mergeCell ref="C617:C621"/>
    <mergeCell ref="F617:J617"/>
    <mergeCell ref="O617:O624"/>
    <mergeCell ref="F618:J618"/>
    <mergeCell ref="F619:J619"/>
    <mergeCell ref="F620:J620"/>
    <mergeCell ref="F621:J621"/>
    <mergeCell ref="B622:B624"/>
    <mergeCell ref="O607:O611"/>
    <mergeCell ref="F608:J608"/>
    <mergeCell ref="F609:J609"/>
    <mergeCell ref="F610:J610"/>
    <mergeCell ref="F611:J611"/>
    <mergeCell ref="A612:A616"/>
    <mergeCell ref="B612:B616"/>
    <mergeCell ref="C612:C616"/>
    <mergeCell ref="F605:J605"/>
    <mergeCell ref="B606:N606"/>
    <mergeCell ref="A607:A611"/>
    <mergeCell ref="B607:B611"/>
    <mergeCell ref="C607:C611"/>
    <mergeCell ref="F607:J607"/>
    <mergeCell ref="B601:O601"/>
    <mergeCell ref="B602:O602"/>
    <mergeCell ref="A603:A604"/>
    <mergeCell ref="B603:B604"/>
    <mergeCell ref="C603:C604"/>
    <mergeCell ref="D603:D604"/>
    <mergeCell ref="E603:E604"/>
    <mergeCell ref="F603:N603"/>
    <mergeCell ref="O603:O604"/>
    <mergeCell ref="F604:J604"/>
    <mergeCell ref="A590:A594"/>
    <mergeCell ref="B590:B594"/>
    <mergeCell ref="C590:C594"/>
    <mergeCell ref="O590:O594"/>
    <mergeCell ref="A595:A599"/>
    <mergeCell ref="B595:B599"/>
    <mergeCell ref="C595:C599"/>
    <mergeCell ref="O595:O599"/>
    <mergeCell ref="B579:N579"/>
    <mergeCell ref="A580:A584"/>
    <mergeCell ref="B580:B584"/>
    <mergeCell ref="C580:C584"/>
    <mergeCell ref="O580:O584"/>
    <mergeCell ref="A585:A589"/>
    <mergeCell ref="B585:B589"/>
    <mergeCell ref="C585:C589"/>
    <mergeCell ref="O585:O589"/>
    <mergeCell ref="B574:O574"/>
    <mergeCell ref="B575:O575"/>
    <mergeCell ref="A576:A577"/>
    <mergeCell ref="B576:B577"/>
    <mergeCell ref="C576:C577"/>
    <mergeCell ref="D576:D577"/>
    <mergeCell ref="E576:E577"/>
    <mergeCell ref="L576:N576"/>
    <mergeCell ref="O576:O577"/>
    <mergeCell ref="O568:O572"/>
    <mergeCell ref="F569:J569"/>
    <mergeCell ref="F570:J570"/>
    <mergeCell ref="F571:J571"/>
    <mergeCell ref="F572:J572"/>
    <mergeCell ref="B573:O573"/>
    <mergeCell ref="L565:L566"/>
    <mergeCell ref="M565:M566"/>
    <mergeCell ref="N565:N566"/>
    <mergeCell ref="A568:A572"/>
    <mergeCell ref="B568:B572"/>
    <mergeCell ref="C568:C572"/>
    <mergeCell ref="F568:J568"/>
    <mergeCell ref="C565:C567"/>
    <mergeCell ref="D565:D567"/>
    <mergeCell ref="E565:E566"/>
    <mergeCell ref="F565:F566"/>
    <mergeCell ref="G565:J565"/>
    <mergeCell ref="K565:K566"/>
    <mergeCell ref="A560:A567"/>
    <mergeCell ref="B560:B564"/>
    <mergeCell ref="C560:C564"/>
    <mergeCell ref="F560:J560"/>
    <mergeCell ref="O560:O567"/>
    <mergeCell ref="F561:J561"/>
    <mergeCell ref="F562:J562"/>
    <mergeCell ref="F563:J563"/>
    <mergeCell ref="F564:J564"/>
    <mergeCell ref="B565:B567"/>
    <mergeCell ref="N552:N553"/>
    <mergeCell ref="A555:A559"/>
    <mergeCell ref="B555:B559"/>
    <mergeCell ref="C555:C559"/>
    <mergeCell ref="F555:J555"/>
    <mergeCell ref="O555:O559"/>
    <mergeCell ref="F556:J556"/>
    <mergeCell ref="F557:J557"/>
    <mergeCell ref="F558:J558"/>
    <mergeCell ref="F559:J559"/>
    <mergeCell ref="D552:D554"/>
    <mergeCell ref="E552:E553"/>
    <mergeCell ref="F552:F553"/>
    <mergeCell ref="K552:K553"/>
    <mergeCell ref="L552:L553"/>
    <mergeCell ref="M552:M553"/>
    <mergeCell ref="O540:O546"/>
    <mergeCell ref="B545:B546"/>
    <mergeCell ref="C545:C546"/>
    <mergeCell ref="D545:D546"/>
    <mergeCell ref="A547:A554"/>
    <mergeCell ref="B547:B551"/>
    <mergeCell ref="C547:C551"/>
    <mergeCell ref="O547:O554"/>
    <mergeCell ref="B552:B554"/>
    <mergeCell ref="C552:C554"/>
    <mergeCell ref="K537:K538"/>
    <mergeCell ref="L537:L538"/>
    <mergeCell ref="M537:M538"/>
    <mergeCell ref="N537:N538"/>
    <mergeCell ref="A540:A546"/>
    <mergeCell ref="B540:B544"/>
    <mergeCell ref="C540:C544"/>
    <mergeCell ref="F534:J534"/>
    <mergeCell ref="F535:J535"/>
    <mergeCell ref="F536:J536"/>
    <mergeCell ref="B537:B539"/>
    <mergeCell ref="C537:C539"/>
    <mergeCell ref="D537:D539"/>
    <mergeCell ref="E537:E538"/>
    <mergeCell ref="F537:F538"/>
    <mergeCell ref="G537:J537"/>
    <mergeCell ref="A527:A531"/>
    <mergeCell ref="B527:B531"/>
    <mergeCell ref="C527:C531"/>
    <mergeCell ref="O527:O531"/>
    <mergeCell ref="A532:A539"/>
    <mergeCell ref="B532:B536"/>
    <mergeCell ref="C532:C536"/>
    <mergeCell ref="F532:J532"/>
    <mergeCell ref="O532:O539"/>
    <mergeCell ref="F533:J533"/>
    <mergeCell ref="M519:M520"/>
    <mergeCell ref="N519:N520"/>
    <mergeCell ref="A522:A526"/>
    <mergeCell ref="B522:B526"/>
    <mergeCell ref="C522:C526"/>
    <mergeCell ref="O522:O526"/>
    <mergeCell ref="C519:C521"/>
    <mergeCell ref="D519:D521"/>
    <mergeCell ref="E519:E520"/>
    <mergeCell ref="F519:F520"/>
    <mergeCell ref="K519:K520"/>
    <mergeCell ref="L519:L520"/>
    <mergeCell ref="O509:O513"/>
    <mergeCell ref="F510:J510"/>
    <mergeCell ref="F511:J511"/>
    <mergeCell ref="F512:J512"/>
    <mergeCell ref="F513:J513"/>
    <mergeCell ref="A514:A521"/>
    <mergeCell ref="B514:B518"/>
    <mergeCell ref="C514:C518"/>
    <mergeCell ref="O514:O521"/>
    <mergeCell ref="B519:B521"/>
    <mergeCell ref="K506:K507"/>
    <mergeCell ref="L506:L507"/>
    <mergeCell ref="M506:M507"/>
    <mergeCell ref="N506:N507"/>
    <mergeCell ref="A509:A513"/>
    <mergeCell ref="B509:B513"/>
    <mergeCell ref="C509:C513"/>
    <mergeCell ref="F509:J509"/>
    <mergeCell ref="N498:N499"/>
    <mergeCell ref="A501:A508"/>
    <mergeCell ref="B501:B505"/>
    <mergeCell ref="C501:C505"/>
    <mergeCell ref="O501:O508"/>
    <mergeCell ref="B506:B508"/>
    <mergeCell ref="C506:C508"/>
    <mergeCell ref="D506:D508"/>
    <mergeCell ref="E506:E507"/>
    <mergeCell ref="F506:F507"/>
    <mergeCell ref="D498:D500"/>
    <mergeCell ref="E498:E499"/>
    <mergeCell ref="F498:F499"/>
    <mergeCell ref="K498:K499"/>
    <mergeCell ref="L498:L499"/>
    <mergeCell ref="M498:M499"/>
    <mergeCell ref="A488:A492"/>
    <mergeCell ref="B488:B492"/>
    <mergeCell ref="C488:C492"/>
    <mergeCell ref="O488:O492"/>
    <mergeCell ref="A493:A500"/>
    <mergeCell ref="B493:B497"/>
    <mergeCell ref="C493:C497"/>
    <mergeCell ref="O493:O500"/>
    <mergeCell ref="B498:B500"/>
    <mergeCell ref="C498:C500"/>
    <mergeCell ref="O480:O487"/>
    <mergeCell ref="B485:B487"/>
    <mergeCell ref="C485:C487"/>
    <mergeCell ref="D485:D487"/>
    <mergeCell ref="E485:E486"/>
    <mergeCell ref="F485:F486"/>
    <mergeCell ref="K485:K486"/>
    <mergeCell ref="L485:L486"/>
    <mergeCell ref="M485:M486"/>
    <mergeCell ref="N485:N486"/>
    <mergeCell ref="M472:M473"/>
    <mergeCell ref="N472:N473"/>
    <mergeCell ref="B475:B479"/>
    <mergeCell ref="C475:C479"/>
    <mergeCell ref="A480:A487"/>
    <mergeCell ref="B480:B484"/>
    <mergeCell ref="C480:C484"/>
    <mergeCell ref="C472:C474"/>
    <mergeCell ref="D472:D474"/>
    <mergeCell ref="E472:E473"/>
    <mergeCell ref="F472:F473"/>
    <mergeCell ref="K472:K473"/>
    <mergeCell ref="L472:L473"/>
    <mergeCell ref="O462:O466"/>
    <mergeCell ref="F463:J463"/>
    <mergeCell ref="F464:J464"/>
    <mergeCell ref="F465:J465"/>
    <mergeCell ref="F466:J466"/>
    <mergeCell ref="A467:A479"/>
    <mergeCell ref="B467:B471"/>
    <mergeCell ref="C467:C471"/>
    <mergeCell ref="O467:O479"/>
    <mergeCell ref="B472:B474"/>
    <mergeCell ref="F458:J458"/>
    <mergeCell ref="F459:J459"/>
    <mergeCell ref="F460:J460"/>
    <mergeCell ref="F461:J461"/>
    <mergeCell ref="A462:A466"/>
    <mergeCell ref="B462:B466"/>
    <mergeCell ref="C462:C466"/>
    <mergeCell ref="F462:J462"/>
    <mergeCell ref="O452:O456"/>
    <mergeCell ref="F453:J453"/>
    <mergeCell ref="F454:J454"/>
    <mergeCell ref="F455:J455"/>
    <mergeCell ref="F456:J456"/>
    <mergeCell ref="A457:A461"/>
    <mergeCell ref="B457:B461"/>
    <mergeCell ref="C457:C461"/>
    <mergeCell ref="F457:J457"/>
    <mergeCell ref="O457:O461"/>
    <mergeCell ref="L449:L450"/>
    <mergeCell ref="M449:M450"/>
    <mergeCell ref="N449:N450"/>
    <mergeCell ref="A452:A456"/>
    <mergeCell ref="B452:B456"/>
    <mergeCell ref="C452:C456"/>
    <mergeCell ref="F452:J452"/>
    <mergeCell ref="C449:C451"/>
    <mergeCell ref="D449:D451"/>
    <mergeCell ref="E449:E450"/>
    <mergeCell ref="F449:F450"/>
    <mergeCell ref="G449:J449"/>
    <mergeCell ref="K449:K450"/>
    <mergeCell ref="A444:A451"/>
    <mergeCell ref="B444:B448"/>
    <mergeCell ref="C444:C448"/>
    <mergeCell ref="F444:J444"/>
    <mergeCell ref="O444:O451"/>
    <mergeCell ref="F445:J445"/>
    <mergeCell ref="F446:J446"/>
    <mergeCell ref="F447:J447"/>
    <mergeCell ref="F448:J448"/>
    <mergeCell ref="B449:B451"/>
    <mergeCell ref="F439:J439"/>
    <mergeCell ref="O439:O443"/>
    <mergeCell ref="F440:J440"/>
    <mergeCell ref="F441:J441"/>
    <mergeCell ref="F442:J442"/>
    <mergeCell ref="F443:J443"/>
    <mergeCell ref="A434:A438"/>
    <mergeCell ref="B434:B438"/>
    <mergeCell ref="C434:C438"/>
    <mergeCell ref="A439:A443"/>
    <mergeCell ref="B439:B443"/>
    <mergeCell ref="C439:C443"/>
    <mergeCell ref="A422:A426"/>
    <mergeCell ref="B422:B426"/>
    <mergeCell ref="C422:C426"/>
    <mergeCell ref="O422:O433"/>
    <mergeCell ref="A427:A433"/>
    <mergeCell ref="B427:B431"/>
    <mergeCell ref="C427:C431"/>
    <mergeCell ref="B432:B433"/>
    <mergeCell ref="C432:C433"/>
    <mergeCell ref="D432:D433"/>
    <mergeCell ref="F417:J417"/>
    <mergeCell ref="O417:O421"/>
    <mergeCell ref="F418:J418"/>
    <mergeCell ref="F419:J419"/>
    <mergeCell ref="F420:J420"/>
    <mergeCell ref="F421:J421"/>
    <mergeCell ref="B407:B411"/>
    <mergeCell ref="C407:C411"/>
    <mergeCell ref="A412:A416"/>
    <mergeCell ref="B412:B416"/>
    <mergeCell ref="C412:C416"/>
    <mergeCell ref="A417:A421"/>
    <mergeCell ref="B417:B421"/>
    <mergeCell ref="C417:C421"/>
    <mergeCell ref="A402:A406"/>
    <mergeCell ref="B402:B406"/>
    <mergeCell ref="C402:C406"/>
    <mergeCell ref="F402:J402"/>
    <mergeCell ref="O402:O416"/>
    <mergeCell ref="F403:J403"/>
    <mergeCell ref="F404:J404"/>
    <mergeCell ref="F405:J405"/>
    <mergeCell ref="F406:J406"/>
    <mergeCell ref="A407:A411"/>
    <mergeCell ref="A392:A396"/>
    <mergeCell ref="B392:B396"/>
    <mergeCell ref="C392:C396"/>
    <mergeCell ref="A397:A401"/>
    <mergeCell ref="B397:B401"/>
    <mergeCell ref="C397:C401"/>
    <mergeCell ref="O382:O401"/>
    <mergeCell ref="F383:J383"/>
    <mergeCell ref="F384:J384"/>
    <mergeCell ref="F385:J385"/>
    <mergeCell ref="F386:J386"/>
    <mergeCell ref="B387:B391"/>
    <mergeCell ref="C387:C391"/>
    <mergeCell ref="K379:K380"/>
    <mergeCell ref="L379:L380"/>
    <mergeCell ref="M379:M380"/>
    <mergeCell ref="N379:N380"/>
    <mergeCell ref="A382:A386"/>
    <mergeCell ref="B382:B386"/>
    <mergeCell ref="C382:C386"/>
    <mergeCell ref="F382:J382"/>
    <mergeCell ref="F375:J375"/>
    <mergeCell ref="F376:J376"/>
    <mergeCell ref="F377:J377"/>
    <mergeCell ref="F378:J378"/>
    <mergeCell ref="B379:B381"/>
    <mergeCell ref="C379:C381"/>
    <mergeCell ref="D379:D381"/>
    <mergeCell ref="E379:E380"/>
    <mergeCell ref="F379:F380"/>
    <mergeCell ref="G379:J379"/>
    <mergeCell ref="O369:O373"/>
    <mergeCell ref="F370:J370"/>
    <mergeCell ref="F371:J371"/>
    <mergeCell ref="F372:J372"/>
    <mergeCell ref="F373:J373"/>
    <mergeCell ref="A374:A381"/>
    <mergeCell ref="B374:B378"/>
    <mergeCell ref="C374:C378"/>
    <mergeCell ref="F374:J374"/>
    <mergeCell ref="O374:O381"/>
    <mergeCell ref="F367:J367"/>
    <mergeCell ref="B368:N368"/>
    <mergeCell ref="A369:A373"/>
    <mergeCell ref="B369:B373"/>
    <mergeCell ref="C369:C373"/>
    <mergeCell ref="F369:J369"/>
    <mergeCell ref="B364:O364"/>
    <mergeCell ref="A365:A366"/>
    <mergeCell ref="B365:B366"/>
    <mergeCell ref="C365:C366"/>
    <mergeCell ref="D365:D366"/>
    <mergeCell ref="E365:E366"/>
    <mergeCell ref="F365:N365"/>
    <mergeCell ref="O365:O366"/>
    <mergeCell ref="F366:J366"/>
    <mergeCell ref="O357:O361"/>
    <mergeCell ref="F358:J358"/>
    <mergeCell ref="F359:J359"/>
    <mergeCell ref="F360:J360"/>
    <mergeCell ref="F361:J361"/>
    <mergeCell ref="B363:O363"/>
    <mergeCell ref="M354:M355"/>
    <mergeCell ref="N354:N355"/>
    <mergeCell ref="A357:A361"/>
    <mergeCell ref="B357:B361"/>
    <mergeCell ref="C357:C361"/>
    <mergeCell ref="F357:J357"/>
    <mergeCell ref="D354:D356"/>
    <mergeCell ref="E354:E355"/>
    <mergeCell ref="F354:F355"/>
    <mergeCell ref="G354:J354"/>
    <mergeCell ref="K354:K355"/>
    <mergeCell ref="L354:L355"/>
    <mergeCell ref="B344:B348"/>
    <mergeCell ref="C344:C348"/>
    <mergeCell ref="B349:B353"/>
    <mergeCell ref="C349:C353"/>
    <mergeCell ref="B354:B356"/>
    <mergeCell ref="C354:C356"/>
    <mergeCell ref="F335:J335"/>
    <mergeCell ref="F336:J336"/>
    <mergeCell ref="F337:J337"/>
    <mergeCell ref="F338:J338"/>
    <mergeCell ref="B339:B343"/>
    <mergeCell ref="C339:C343"/>
    <mergeCell ref="O329:O333"/>
    <mergeCell ref="F330:J330"/>
    <mergeCell ref="F331:J331"/>
    <mergeCell ref="F332:J332"/>
    <mergeCell ref="F333:J333"/>
    <mergeCell ref="A334:A356"/>
    <mergeCell ref="B334:B338"/>
    <mergeCell ref="C334:C338"/>
    <mergeCell ref="F334:J334"/>
    <mergeCell ref="O334:O356"/>
    <mergeCell ref="K326:K327"/>
    <mergeCell ref="L326:L327"/>
    <mergeCell ref="M326:M327"/>
    <mergeCell ref="N326:N327"/>
    <mergeCell ref="A329:A333"/>
    <mergeCell ref="B329:B333"/>
    <mergeCell ref="C329:C333"/>
    <mergeCell ref="F329:J329"/>
    <mergeCell ref="F322:J322"/>
    <mergeCell ref="F323:J323"/>
    <mergeCell ref="F324:J324"/>
    <mergeCell ref="F325:J325"/>
    <mergeCell ref="B326:B328"/>
    <mergeCell ref="C326:C328"/>
    <mergeCell ref="D326:D328"/>
    <mergeCell ref="E326:E327"/>
    <mergeCell ref="F326:F327"/>
    <mergeCell ref="G326:J326"/>
    <mergeCell ref="O316:O320"/>
    <mergeCell ref="F317:J317"/>
    <mergeCell ref="F318:J318"/>
    <mergeCell ref="F319:J319"/>
    <mergeCell ref="F320:J320"/>
    <mergeCell ref="A321:A328"/>
    <mergeCell ref="B321:B325"/>
    <mergeCell ref="C321:C325"/>
    <mergeCell ref="F321:J321"/>
    <mergeCell ref="O321:O328"/>
    <mergeCell ref="F313:J313"/>
    <mergeCell ref="F314:J314"/>
    <mergeCell ref="B315:N315"/>
    <mergeCell ref="A316:A320"/>
    <mergeCell ref="B316:B320"/>
    <mergeCell ref="C316:C320"/>
    <mergeCell ref="F316:J316"/>
    <mergeCell ref="B309:O309"/>
    <mergeCell ref="B310:O310"/>
    <mergeCell ref="B311:O311"/>
    <mergeCell ref="A312:A313"/>
    <mergeCell ref="B312:B313"/>
    <mergeCell ref="C312:C313"/>
    <mergeCell ref="D312:D313"/>
    <mergeCell ref="E312:E313"/>
    <mergeCell ref="F312:N312"/>
    <mergeCell ref="O312:O313"/>
    <mergeCell ref="A303:A307"/>
    <mergeCell ref="B303:B307"/>
    <mergeCell ref="C303:C307"/>
    <mergeCell ref="F303:J303"/>
    <mergeCell ref="O303:O307"/>
    <mergeCell ref="F304:J304"/>
    <mergeCell ref="F305:J305"/>
    <mergeCell ref="F306:J306"/>
    <mergeCell ref="F307:J307"/>
    <mergeCell ref="F297:J297"/>
    <mergeCell ref="F298:J298"/>
    <mergeCell ref="F299:J299"/>
    <mergeCell ref="B300:B302"/>
    <mergeCell ref="C300:C302"/>
    <mergeCell ref="D300:D301"/>
    <mergeCell ref="E300:E301"/>
    <mergeCell ref="F300:F301"/>
    <mergeCell ref="G300:J300"/>
    <mergeCell ref="O290:O302"/>
    <mergeCell ref="F291:J291"/>
    <mergeCell ref="F292:J292"/>
    <mergeCell ref="F293:J293"/>
    <mergeCell ref="F294:J294"/>
    <mergeCell ref="A295:A302"/>
    <mergeCell ref="B295:B299"/>
    <mergeCell ref="C295:C299"/>
    <mergeCell ref="F295:J295"/>
    <mergeCell ref="F296:J296"/>
    <mergeCell ref="M287:M288"/>
    <mergeCell ref="N287:N288"/>
    <mergeCell ref="A290:A294"/>
    <mergeCell ref="B290:B294"/>
    <mergeCell ref="C290:C294"/>
    <mergeCell ref="F290:J290"/>
    <mergeCell ref="O277:O289"/>
    <mergeCell ref="A282:A289"/>
    <mergeCell ref="B282:B286"/>
    <mergeCell ref="C282:C286"/>
    <mergeCell ref="B287:B289"/>
    <mergeCell ref="C287:C289"/>
    <mergeCell ref="D287:D289"/>
    <mergeCell ref="E287:E288"/>
    <mergeCell ref="F287:F288"/>
    <mergeCell ref="K287:K288"/>
    <mergeCell ref="F270:J270"/>
    <mergeCell ref="F271:J271"/>
    <mergeCell ref="A272:A276"/>
    <mergeCell ref="B272:B276"/>
    <mergeCell ref="C272:C276"/>
    <mergeCell ref="A277:A281"/>
    <mergeCell ref="B277:B281"/>
    <mergeCell ref="C277:C281"/>
    <mergeCell ref="K264:K265"/>
    <mergeCell ref="L264:L265"/>
    <mergeCell ref="M264:M265"/>
    <mergeCell ref="N264:N265"/>
    <mergeCell ref="A267:A271"/>
    <mergeCell ref="B267:B271"/>
    <mergeCell ref="C267:C271"/>
    <mergeCell ref="F267:J267"/>
    <mergeCell ref="F268:J268"/>
    <mergeCell ref="F269:J269"/>
    <mergeCell ref="F260:J260"/>
    <mergeCell ref="F261:J261"/>
    <mergeCell ref="F262:J262"/>
    <mergeCell ref="F263:J263"/>
    <mergeCell ref="B264:B266"/>
    <mergeCell ref="C264:C266"/>
    <mergeCell ref="D264:D266"/>
    <mergeCell ref="E264:E265"/>
    <mergeCell ref="F264:F265"/>
    <mergeCell ref="G264:J264"/>
    <mergeCell ref="O254:O258"/>
    <mergeCell ref="F255:J255"/>
    <mergeCell ref="F256:J256"/>
    <mergeCell ref="F257:J257"/>
    <mergeCell ref="F258:J258"/>
    <mergeCell ref="A259:A266"/>
    <mergeCell ref="B259:B263"/>
    <mergeCell ref="C259:C263"/>
    <mergeCell ref="F259:J259"/>
    <mergeCell ref="O259:O266"/>
    <mergeCell ref="L251:L252"/>
    <mergeCell ref="M251:M252"/>
    <mergeCell ref="N251:N252"/>
    <mergeCell ref="A254:A258"/>
    <mergeCell ref="B254:B258"/>
    <mergeCell ref="C254:C258"/>
    <mergeCell ref="F254:J254"/>
    <mergeCell ref="A246:A253"/>
    <mergeCell ref="B246:B250"/>
    <mergeCell ref="C246:C250"/>
    <mergeCell ref="O246:O253"/>
    <mergeCell ref="B251:B253"/>
    <mergeCell ref="C251:C253"/>
    <mergeCell ref="D251:D253"/>
    <mergeCell ref="E251:E252"/>
    <mergeCell ref="F251:F252"/>
    <mergeCell ref="K251:K252"/>
    <mergeCell ref="K238:K239"/>
    <mergeCell ref="L238:L239"/>
    <mergeCell ref="M238:M239"/>
    <mergeCell ref="N238:N239"/>
    <mergeCell ref="B241:B245"/>
    <mergeCell ref="C241:C245"/>
    <mergeCell ref="F234:J234"/>
    <mergeCell ref="F235:J235"/>
    <mergeCell ref="F236:J236"/>
    <mergeCell ref="F237:J237"/>
    <mergeCell ref="B238:B240"/>
    <mergeCell ref="C238:C240"/>
    <mergeCell ref="D238:D240"/>
    <mergeCell ref="E238:E239"/>
    <mergeCell ref="F238:F239"/>
    <mergeCell ref="G238:J238"/>
    <mergeCell ref="K230:K231"/>
    <mergeCell ref="L230:L231"/>
    <mergeCell ref="M230:M231"/>
    <mergeCell ref="N230:N231"/>
    <mergeCell ref="O230:O232"/>
    <mergeCell ref="A233:A245"/>
    <mergeCell ref="B233:B237"/>
    <mergeCell ref="C233:C237"/>
    <mergeCell ref="F233:J233"/>
    <mergeCell ref="O233:O245"/>
    <mergeCell ref="F226:J226"/>
    <mergeCell ref="F227:J227"/>
    <mergeCell ref="F228:J228"/>
    <mergeCell ref="F229:J229"/>
    <mergeCell ref="B230:B232"/>
    <mergeCell ref="C230:C232"/>
    <mergeCell ref="D230:D232"/>
    <mergeCell ref="E230:E231"/>
    <mergeCell ref="F230:F231"/>
    <mergeCell ref="G230:J230"/>
    <mergeCell ref="O220:O224"/>
    <mergeCell ref="F221:J221"/>
    <mergeCell ref="F222:J222"/>
    <mergeCell ref="F223:J223"/>
    <mergeCell ref="F224:J224"/>
    <mergeCell ref="A225:A232"/>
    <mergeCell ref="B225:B229"/>
    <mergeCell ref="C225:C229"/>
    <mergeCell ref="F225:J225"/>
    <mergeCell ref="O225:O229"/>
    <mergeCell ref="F213:J213"/>
    <mergeCell ref="F214:J214"/>
    <mergeCell ref="A215:A219"/>
    <mergeCell ref="B215:B219"/>
    <mergeCell ref="C215:C219"/>
    <mergeCell ref="A220:A224"/>
    <mergeCell ref="B220:B224"/>
    <mergeCell ref="C220:C224"/>
    <mergeCell ref="F220:J220"/>
    <mergeCell ref="K207:K208"/>
    <mergeCell ref="L207:L208"/>
    <mergeCell ref="M207:M208"/>
    <mergeCell ref="N207:N208"/>
    <mergeCell ref="A210:A214"/>
    <mergeCell ref="B210:B214"/>
    <mergeCell ref="C210:C214"/>
    <mergeCell ref="F210:J210"/>
    <mergeCell ref="F211:J211"/>
    <mergeCell ref="F212:J212"/>
    <mergeCell ref="F203:J203"/>
    <mergeCell ref="F204:J204"/>
    <mergeCell ref="F205:J205"/>
    <mergeCell ref="F206:J206"/>
    <mergeCell ref="B207:B209"/>
    <mergeCell ref="C207:C209"/>
    <mergeCell ref="D207:D209"/>
    <mergeCell ref="E207:E208"/>
    <mergeCell ref="F207:F208"/>
    <mergeCell ref="G207:J207"/>
    <mergeCell ref="O197:O201"/>
    <mergeCell ref="F198:J198"/>
    <mergeCell ref="F199:J199"/>
    <mergeCell ref="F200:J200"/>
    <mergeCell ref="F201:J201"/>
    <mergeCell ref="A202:A209"/>
    <mergeCell ref="B202:B206"/>
    <mergeCell ref="C202:C206"/>
    <mergeCell ref="F202:J202"/>
    <mergeCell ref="O202:O209"/>
    <mergeCell ref="K194:K195"/>
    <mergeCell ref="L194:L195"/>
    <mergeCell ref="M194:M195"/>
    <mergeCell ref="N194:N195"/>
    <mergeCell ref="A197:A201"/>
    <mergeCell ref="B197:B201"/>
    <mergeCell ref="C197:C201"/>
    <mergeCell ref="F197:J197"/>
    <mergeCell ref="F190:J190"/>
    <mergeCell ref="F191:J191"/>
    <mergeCell ref="F192:J192"/>
    <mergeCell ref="F193:J193"/>
    <mergeCell ref="B194:B196"/>
    <mergeCell ref="C194:C196"/>
    <mergeCell ref="D194:D196"/>
    <mergeCell ref="E194:E195"/>
    <mergeCell ref="F194:F195"/>
    <mergeCell ref="G194:J194"/>
    <mergeCell ref="O184:O188"/>
    <mergeCell ref="F185:J185"/>
    <mergeCell ref="F186:J186"/>
    <mergeCell ref="F187:J187"/>
    <mergeCell ref="F188:J188"/>
    <mergeCell ref="A189:A196"/>
    <mergeCell ref="B189:B193"/>
    <mergeCell ref="C189:C193"/>
    <mergeCell ref="F189:J189"/>
    <mergeCell ref="O189:O196"/>
    <mergeCell ref="F180:J180"/>
    <mergeCell ref="F181:J181"/>
    <mergeCell ref="F182:J182"/>
    <mergeCell ref="F183:J183"/>
    <mergeCell ref="A184:A188"/>
    <mergeCell ref="B184:B188"/>
    <mergeCell ref="C184:C188"/>
    <mergeCell ref="F184:J184"/>
    <mergeCell ref="O174:O178"/>
    <mergeCell ref="F175:J175"/>
    <mergeCell ref="F176:J176"/>
    <mergeCell ref="F177:J177"/>
    <mergeCell ref="F178:J178"/>
    <mergeCell ref="A179:A183"/>
    <mergeCell ref="B179:B183"/>
    <mergeCell ref="C179:C183"/>
    <mergeCell ref="F179:J179"/>
    <mergeCell ref="O179:O183"/>
    <mergeCell ref="K171:K172"/>
    <mergeCell ref="L171:L172"/>
    <mergeCell ref="M171:M172"/>
    <mergeCell ref="N171:N172"/>
    <mergeCell ref="A174:A178"/>
    <mergeCell ref="B174:B178"/>
    <mergeCell ref="C174:C178"/>
    <mergeCell ref="F174:J174"/>
    <mergeCell ref="F167:J167"/>
    <mergeCell ref="F168:J168"/>
    <mergeCell ref="F169:J169"/>
    <mergeCell ref="F170:J170"/>
    <mergeCell ref="B171:B173"/>
    <mergeCell ref="C171:C173"/>
    <mergeCell ref="D171:D173"/>
    <mergeCell ref="E171:E172"/>
    <mergeCell ref="F171:F172"/>
    <mergeCell ref="G171:J171"/>
    <mergeCell ref="O161:O165"/>
    <mergeCell ref="F162:J162"/>
    <mergeCell ref="F163:J163"/>
    <mergeCell ref="F164:J164"/>
    <mergeCell ref="F165:J165"/>
    <mergeCell ref="A166:A173"/>
    <mergeCell ref="B166:B170"/>
    <mergeCell ref="C166:C170"/>
    <mergeCell ref="F166:J166"/>
    <mergeCell ref="O166:O173"/>
    <mergeCell ref="F157:J157"/>
    <mergeCell ref="F158:J158"/>
    <mergeCell ref="F159:J159"/>
    <mergeCell ref="F160:J160"/>
    <mergeCell ref="A161:A165"/>
    <mergeCell ref="B161:B165"/>
    <mergeCell ref="C161:C165"/>
    <mergeCell ref="F161:J161"/>
    <mergeCell ref="O151:O155"/>
    <mergeCell ref="F152:J152"/>
    <mergeCell ref="F153:J153"/>
    <mergeCell ref="F154:J154"/>
    <mergeCell ref="F155:J155"/>
    <mergeCell ref="A156:A160"/>
    <mergeCell ref="B156:B160"/>
    <mergeCell ref="C156:C160"/>
    <mergeCell ref="F156:J156"/>
    <mergeCell ref="O156:O160"/>
    <mergeCell ref="F147:J147"/>
    <mergeCell ref="F148:J148"/>
    <mergeCell ref="F149:J149"/>
    <mergeCell ref="F150:J150"/>
    <mergeCell ref="A151:A155"/>
    <mergeCell ref="B151:B155"/>
    <mergeCell ref="C151:C155"/>
    <mergeCell ref="F151:J151"/>
    <mergeCell ref="O141:O145"/>
    <mergeCell ref="F142:J142"/>
    <mergeCell ref="F143:J143"/>
    <mergeCell ref="F144:J144"/>
    <mergeCell ref="F145:J145"/>
    <mergeCell ref="A146:A150"/>
    <mergeCell ref="B146:B150"/>
    <mergeCell ref="C146:C150"/>
    <mergeCell ref="F146:J146"/>
    <mergeCell ref="O146:O150"/>
    <mergeCell ref="L138:L139"/>
    <mergeCell ref="M138:M139"/>
    <mergeCell ref="N138:N139"/>
    <mergeCell ref="A141:A145"/>
    <mergeCell ref="B141:B145"/>
    <mergeCell ref="C141:C145"/>
    <mergeCell ref="F141:J141"/>
    <mergeCell ref="C138:C140"/>
    <mergeCell ref="D138:D140"/>
    <mergeCell ref="E138:E139"/>
    <mergeCell ref="F138:F139"/>
    <mergeCell ref="G138:J138"/>
    <mergeCell ref="K138:K139"/>
    <mergeCell ref="A133:A140"/>
    <mergeCell ref="B133:B137"/>
    <mergeCell ref="C133:C137"/>
    <mergeCell ref="F133:J133"/>
    <mergeCell ref="O133:O140"/>
    <mergeCell ref="F134:J134"/>
    <mergeCell ref="F135:J135"/>
    <mergeCell ref="F136:J136"/>
    <mergeCell ref="F137:J137"/>
    <mergeCell ref="B138:B140"/>
    <mergeCell ref="A128:A132"/>
    <mergeCell ref="B128:B132"/>
    <mergeCell ref="C128:C132"/>
    <mergeCell ref="F128:J128"/>
    <mergeCell ref="O128:O132"/>
    <mergeCell ref="F129:J129"/>
    <mergeCell ref="F130:J130"/>
    <mergeCell ref="F131:J131"/>
    <mergeCell ref="F132:J132"/>
    <mergeCell ref="O124:O125"/>
    <mergeCell ref="F125:J125"/>
    <mergeCell ref="F126:J126"/>
    <mergeCell ref="B127:N127"/>
    <mergeCell ref="B121:O121"/>
    <mergeCell ref="B122:O122"/>
    <mergeCell ref="A123:O123"/>
    <mergeCell ref="A124:A125"/>
    <mergeCell ref="B124:B125"/>
    <mergeCell ref="C124:C125"/>
    <mergeCell ref="D124:D125"/>
    <mergeCell ref="E124:E125"/>
    <mergeCell ref="F124:N124"/>
    <mergeCell ref="O115:O119"/>
    <mergeCell ref="F116:J116"/>
    <mergeCell ref="F117:J117"/>
    <mergeCell ref="F118:J118"/>
    <mergeCell ref="F119:J119"/>
    <mergeCell ref="K112:K113"/>
    <mergeCell ref="L112:L113"/>
    <mergeCell ref="M112:M113"/>
    <mergeCell ref="N112:N113"/>
    <mergeCell ref="A115:A119"/>
    <mergeCell ref="B115:B119"/>
    <mergeCell ref="C115:C119"/>
    <mergeCell ref="F115:J115"/>
    <mergeCell ref="O107:O114"/>
    <mergeCell ref="F108:J108"/>
    <mergeCell ref="F109:J109"/>
    <mergeCell ref="F110:J110"/>
    <mergeCell ref="F111:J111"/>
    <mergeCell ref="B112:B114"/>
    <mergeCell ref="C112:C114"/>
    <mergeCell ref="D112:D114"/>
    <mergeCell ref="E112:E113"/>
    <mergeCell ref="F112:F113"/>
    <mergeCell ref="F103:J103"/>
    <mergeCell ref="F104:J104"/>
    <mergeCell ref="F105:J105"/>
    <mergeCell ref="F106:J106"/>
    <mergeCell ref="A107:A114"/>
    <mergeCell ref="B107:B111"/>
    <mergeCell ref="C107:C111"/>
    <mergeCell ref="F107:J107"/>
    <mergeCell ref="G112:J112"/>
    <mergeCell ref="K99:K100"/>
    <mergeCell ref="L99:L100"/>
    <mergeCell ref="M99:M100"/>
    <mergeCell ref="N99:N100"/>
    <mergeCell ref="O99:O101"/>
    <mergeCell ref="A102:A106"/>
    <mergeCell ref="B102:B106"/>
    <mergeCell ref="C102:C106"/>
    <mergeCell ref="F102:J102"/>
    <mergeCell ref="O102:O106"/>
    <mergeCell ref="F95:J95"/>
    <mergeCell ref="F96:J96"/>
    <mergeCell ref="F97:J97"/>
    <mergeCell ref="F98:J98"/>
    <mergeCell ref="B99:B101"/>
    <mergeCell ref="C99:C101"/>
    <mergeCell ref="D99:D101"/>
    <mergeCell ref="E99:E100"/>
    <mergeCell ref="F99:F100"/>
    <mergeCell ref="G99:J99"/>
    <mergeCell ref="O89:O93"/>
    <mergeCell ref="F90:J90"/>
    <mergeCell ref="F91:J91"/>
    <mergeCell ref="F92:J92"/>
    <mergeCell ref="F93:J93"/>
    <mergeCell ref="A94:A101"/>
    <mergeCell ref="B94:B98"/>
    <mergeCell ref="C94:C98"/>
    <mergeCell ref="F94:J94"/>
    <mergeCell ref="O94:O98"/>
    <mergeCell ref="L86:L87"/>
    <mergeCell ref="M86:M87"/>
    <mergeCell ref="N86:N87"/>
    <mergeCell ref="A89:A93"/>
    <mergeCell ref="B89:B93"/>
    <mergeCell ref="C89:C93"/>
    <mergeCell ref="F89:J89"/>
    <mergeCell ref="C86:C88"/>
    <mergeCell ref="D86:D88"/>
    <mergeCell ref="E86:E87"/>
    <mergeCell ref="F86:F87"/>
    <mergeCell ref="G86:J86"/>
    <mergeCell ref="K86:K87"/>
    <mergeCell ref="A81:A88"/>
    <mergeCell ref="B81:B85"/>
    <mergeCell ref="C81:C85"/>
    <mergeCell ref="F81:J81"/>
    <mergeCell ref="O81:O88"/>
    <mergeCell ref="F82:J82"/>
    <mergeCell ref="F83:J83"/>
    <mergeCell ref="F84:J84"/>
    <mergeCell ref="F85:J85"/>
    <mergeCell ref="B86:B88"/>
    <mergeCell ref="L71:L72"/>
    <mergeCell ref="M71:M72"/>
    <mergeCell ref="N71:N72"/>
    <mergeCell ref="A74:A80"/>
    <mergeCell ref="B74:B78"/>
    <mergeCell ref="C74:C78"/>
    <mergeCell ref="B79:B80"/>
    <mergeCell ref="C79:C80"/>
    <mergeCell ref="C71:C73"/>
    <mergeCell ref="D71:D73"/>
    <mergeCell ref="E71:E72"/>
    <mergeCell ref="F71:F72"/>
    <mergeCell ref="G71:J71"/>
    <mergeCell ref="K71:K72"/>
    <mergeCell ref="A66:A73"/>
    <mergeCell ref="B66:B70"/>
    <mergeCell ref="C66:C70"/>
    <mergeCell ref="F66:J66"/>
    <mergeCell ref="O66:O73"/>
    <mergeCell ref="F67:J67"/>
    <mergeCell ref="F68:J68"/>
    <mergeCell ref="F69:J69"/>
    <mergeCell ref="F70:J70"/>
    <mergeCell ref="B71:B73"/>
    <mergeCell ref="F54:J54"/>
    <mergeCell ref="F55:J55"/>
    <mergeCell ref="A56:A60"/>
    <mergeCell ref="B56:B60"/>
    <mergeCell ref="C56:C60"/>
    <mergeCell ref="A61:A65"/>
    <mergeCell ref="B61:B65"/>
    <mergeCell ref="C61:C65"/>
    <mergeCell ref="K48:K49"/>
    <mergeCell ref="L48:L49"/>
    <mergeCell ref="M48:M49"/>
    <mergeCell ref="N48:N49"/>
    <mergeCell ref="A51:A55"/>
    <mergeCell ref="B51:B55"/>
    <mergeCell ref="C51:C55"/>
    <mergeCell ref="F51:J51"/>
    <mergeCell ref="F52:J52"/>
    <mergeCell ref="F53:J53"/>
    <mergeCell ref="F44:J44"/>
    <mergeCell ref="F45:J45"/>
    <mergeCell ref="F46:J46"/>
    <mergeCell ref="F47:J47"/>
    <mergeCell ref="B48:B50"/>
    <mergeCell ref="C48:C50"/>
    <mergeCell ref="D48:D50"/>
    <mergeCell ref="E48:E49"/>
    <mergeCell ref="F48:F49"/>
    <mergeCell ref="G48:J48"/>
    <mergeCell ref="O38:O42"/>
    <mergeCell ref="F39:J39"/>
    <mergeCell ref="F40:J40"/>
    <mergeCell ref="F41:J41"/>
    <mergeCell ref="F42:J42"/>
    <mergeCell ref="A43:A50"/>
    <mergeCell ref="B43:B47"/>
    <mergeCell ref="C43:C47"/>
    <mergeCell ref="F43:J43"/>
    <mergeCell ref="O43:O50"/>
    <mergeCell ref="F36:J36"/>
    <mergeCell ref="B37:N37"/>
    <mergeCell ref="A38:A42"/>
    <mergeCell ref="B38:B42"/>
    <mergeCell ref="C38:C42"/>
    <mergeCell ref="F38:J38"/>
    <mergeCell ref="B33:O33"/>
    <mergeCell ref="A34:A35"/>
    <mergeCell ref="B34:B35"/>
    <mergeCell ref="C34:C35"/>
    <mergeCell ref="D34:D35"/>
    <mergeCell ref="E34:E35"/>
    <mergeCell ref="F34:N34"/>
    <mergeCell ref="O34:O35"/>
    <mergeCell ref="F35:J35"/>
    <mergeCell ref="A28:A32"/>
    <mergeCell ref="B28:B32"/>
    <mergeCell ref="C28:C32"/>
    <mergeCell ref="F28:J28"/>
    <mergeCell ref="O28:O32"/>
    <mergeCell ref="F29:J29"/>
    <mergeCell ref="F30:J30"/>
    <mergeCell ref="F31:J31"/>
    <mergeCell ref="F32:J32"/>
    <mergeCell ref="K18:K19"/>
    <mergeCell ref="L18:L19"/>
    <mergeCell ref="M18:M19"/>
    <mergeCell ref="N18:N19"/>
    <mergeCell ref="A21:A27"/>
    <mergeCell ref="B21:B25"/>
    <mergeCell ref="C21:C25"/>
    <mergeCell ref="B26:B27"/>
    <mergeCell ref="C26:C27"/>
    <mergeCell ref="D26:D27"/>
    <mergeCell ref="F14:J14"/>
    <mergeCell ref="F15:J15"/>
    <mergeCell ref="F16:J16"/>
    <mergeCell ref="F17:J17"/>
    <mergeCell ref="B18:B20"/>
    <mergeCell ref="C18:C20"/>
    <mergeCell ref="D18:D20"/>
    <mergeCell ref="E18:E19"/>
    <mergeCell ref="F18:F19"/>
    <mergeCell ref="G18:J18"/>
    <mergeCell ref="O8:O12"/>
    <mergeCell ref="F9:J9"/>
    <mergeCell ref="F10:J10"/>
    <mergeCell ref="F11:J11"/>
    <mergeCell ref="F12:J12"/>
    <mergeCell ref="A13:A20"/>
    <mergeCell ref="B13:B17"/>
    <mergeCell ref="C13:C17"/>
    <mergeCell ref="F13:J13"/>
    <mergeCell ref="O13:O20"/>
    <mergeCell ref="F5:J5"/>
    <mergeCell ref="F6:J6"/>
    <mergeCell ref="B7:N7"/>
    <mergeCell ref="A8:A12"/>
    <mergeCell ref="B8:B12"/>
    <mergeCell ref="C8:C12"/>
    <mergeCell ref="F8:J8"/>
    <mergeCell ref="M1:O1"/>
    <mergeCell ref="A2:O2"/>
    <mergeCell ref="B3:O3"/>
    <mergeCell ref="A4:A5"/>
    <mergeCell ref="B4:B5"/>
    <mergeCell ref="C4:C5"/>
    <mergeCell ref="D4:D5"/>
    <mergeCell ref="E4:E5"/>
    <mergeCell ref="F4:N4"/>
    <mergeCell ref="O4:O5"/>
  </mergeCells>
  <pageMargins left="0.70866141732283472" right="0.19685039370078741" top="0.74803149606299213" bottom="0.74803149606299213" header="0.31496062992125984" footer="0.31496062992125984"/>
  <pageSetup paperSize="9" scale="46" fitToHeight="1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2026-07-21T07:57:31Z</dcterms:modified>
</cp:coreProperties>
</file>