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845" windowHeight="10920" tabRatio="655" activeTab="4"/>
  </bookViews>
  <sheets>
    <sheet name="Паспорт" sheetId="9" r:id="rId1"/>
    <sheet name="ПМ1" sheetId="1" r:id="rId2"/>
    <sheet name="ПМ2" sheetId="2" r:id="rId3"/>
    <sheet name="ПМ3" sheetId="3" r:id="rId4"/>
    <sheet name="ПМ4" sheetId="4" r:id="rId5"/>
    <sheet name="ПМ5" sheetId="7" r:id="rId6"/>
    <sheet name="ПМ6" sheetId="8" r:id="rId7"/>
  </sheets>
  <definedNames>
    <definedName name="_xlnm.Print_Area" localSheetId="0">Паспорт!$A$1:$H$26</definedName>
    <definedName name="_xlnm.Print_Area" localSheetId="1">ПМ1!$A$1:$O$302</definedName>
    <definedName name="_xlnm.Print_Area" localSheetId="2">ПМ2!$A$1:$O$134</definedName>
    <definedName name="_xlnm.Print_Area" localSheetId="3">ПМ3!$A$1:$O$103</definedName>
    <definedName name="_xlnm.Print_Area" localSheetId="4">ПМ4!$A$1:$O$117</definedName>
    <definedName name="_xlnm.Print_Area" localSheetId="5">ПМ5!$A$1:$O$41</definedName>
    <definedName name="_xlnm.Print_Area" localSheetId="6">ПМ6!$A$1:$K$27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9" l="1"/>
  <c r="F25" i="9" s="1"/>
  <c r="H20" i="8"/>
  <c r="H111" i="2"/>
  <c r="H40" i="3" l="1"/>
  <c r="H154" i="1" l="1"/>
  <c r="H19" i="1"/>
  <c r="H207" i="1" l="1"/>
  <c r="H27" i="3" l="1"/>
  <c r="H19" i="3"/>
  <c r="H138" i="1"/>
  <c r="H91" i="4" l="1"/>
  <c r="H67" i="4"/>
  <c r="H27" i="4"/>
  <c r="H43" i="4"/>
  <c r="H252" i="1" l="1"/>
  <c r="N131" i="1" l="1"/>
  <c r="N134" i="1"/>
  <c r="N133" i="1"/>
  <c r="N132" i="1"/>
  <c r="M134" i="1"/>
  <c r="M133" i="1"/>
  <c r="M132" i="1"/>
  <c r="M131" i="1"/>
  <c r="M130" i="1" s="1"/>
  <c r="H134" i="1"/>
  <c r="H132" i="1"/>
  <c r="H131" i="1"/>
  <c r="G134" i="1"/>
  <c r="G132" i="1"/>
  <c r="G131" i="1"/>
  <c r="F134" i="1"/>
  <c r="F132" i="1"/>
  <c r="F131" i="1"/>
  <c r="N130" i="1" l="1"/>
  <c r="H174" i="1"/>
  <c r="E174" i="1" s="1"/>
  <c r="H129" i="1"/>
  <c r="E129" i="1" s="1"/>
  <c r="H88" i="1"/>
  <c r="G88" i="1"/>
  <c r="F88" i="1"/>
  <c r="E171" i="1" l="1"/>
  <c r="E170" i="1"/>
  <c r="E169" i="1"/>
  <c r="E168" i="1"/>
  <c r="N167" i="1"/>
  <c r="M167" i="1"/>
  <c r="H167" i="1"/>
  <c r="G167" i="1"/>
  <c r="F167" i="1"/>
  <c r="E167" i="1" l="1"/>
  <c r="H133" i="1"/>
  <c r="H130" i="1" s="1"/>
  <c r="H121" i="1" l="1"/>
  <c r="E121" i="1" s="1"/>
  <c r="E118" i="1"/>
  <c r="E117" i="1"/>
  <c r="E116" i="1"/>
  <c r="E115" i="1"/>
  <c r="N114" i="1"/>
  <c r="M114" i="1"/>
  <c r="H114" i="1"/>
  <c r="G114" i="1"/>
  <c r="F114" i="1"/>
  <c r="E114" i="1" l="1"/>
  <c r="J15" i="8"/>
  <c r="I15" i="8"/>
  <c r="H15" i="8"/>
  <c r="E108" i="4"/>
  <c r="E107" i="4"/>
  <c r="E106" i="4"/>
  <c r="E105" i="4"/>
  <c r="E99" i="4"/>
  <c r="E98" i="4"/>
  <c r="E97" i="4"/>
  <c r="H95" i="4"/>
  <c r="E95" i="4" s="1"/>
  <c r="E92" i="4"/>
  <c r="E91" i="4"/>
  <c r="E90" i="4"/>
  <c r="E89" i="4"/>
  <c r="E84" i="4"/>
  <c r="E83" i="4"/>
  <c r="E82" i="4"/>
  <c r="E81" i="4"/>
  <c r="E76" i="4"/>
  <c r="E74" i="4"/>
  <c r="E73" i="4"/>
  <c r="E68" i="4"/>
  <c r="E67" i="4"/>
  <c r="E66" i="4"/>
  <c r="E65" i="4"/>
  <c r="E60" i="4"/>
  <c r="E59" i="4"/>
  <c r="E58" i="4"/>
  <c r="E57" i="4"/>
  <c r="E52" i="4"/>
  <c r="E51" i="4"/>
  <c r="E50" i="4"/>
  <c r="E49" i="4"/>
  <c r="E44" i="4"/>
  <c r="E43" i="4"/>
  <c r="E42" i="4"/>
  <c r="E41" i="4"/>
  <c r="E36" i="4"/>
  <c r="E35" i="4"/>
  <c r="E34" i="4"/>
  <c r="E33" i="4"/>
  <c r="E28" i="4"/>
  <c r="E27" i="4"/>
  <c r="E26" i="4"/>
  <c r="E25" i="4"/>
  <c r="E23" i="4"/>
  <c r="E20" i="4"/>
  <c r="E19" i="4"/>
  <c r="E18" i="4"/>
  <c r="E17" i="4"/>
  <c r="E94" i="3"/>
  <c r="E93" i="3"/>
  <c r="E92" i="3"/>
  <c r="E91" i="3"/>
  <c r="E86" i="3"/>
  <c r="E85" i="3"/>
  <c r="E84" i="3"/>
  <c r="E83" i="3"/>
  <c r="E78" i="3"/>
  <c r="E77" i="3"/>
  <c r="E76" i="3"/>
  <c r="E75" i="3"/>
  <c r="E60" i="3"/>
  <c r="E61" i="3"/>
  <c r="E62" i="3"/>
  <c r="E59" i="3"/>
  <c r="E54" i="3"/>
  <c r="E53" i="3"/>
  <c r="E52" i="3"/>
  <c r="E51" i="3"/>
  <c r="E41" i="3"/>
  <c r="E40" i="3"/>
  <c r="E39" i="3"/>
  <c r="E38" i="3"/>
  <c r="E28" i="3"/>
  <c r="E27" i="3"/>
  <c r="E26" i="3"/>
  <c r="E25" i="3"/>
  <c r="E20" i="3"/>
  <c r="E19" i="3"/>
  <c r="E18" i="3"/>
  <c r="E17" i="3"/>
  <c r="H128" i="2"/>
  <c r="E128" i="2" s="1"/>
  <c r="E111" i="2"/>
  <c r="E109" i="2"/>
  <c r="H78" i="2"/>
  <c r="E78" i="2" s="1"/>
  <c r="E74" i="2"/>
  <c r="E73" i="2"/>
  <c r="E72" i="2"/>
  <c r="H70" i="2"/>
  <c r="E70" i="2" s="1"/>
  <c r="E66" i="2"/>
  <c r="E65" i="2"/>
  <c r="E64" i="2"/>
  <c r="H63" i="2"/>
  <c r="H62" i="2"/>
  <c r="E62" i="2" s="1"/>
  <c r="E58" i="2"/>
  <c r="E56" i="2"/>
  <c r="H48" i="2"/>
  <c r="E48" i="2" s="1"/>
  <c r="H35" i="2"/>
  <c r="E35" i="2" s="1"/>
  <c r="E31" i="2"/>
  <c r="E30" i="2"/>
  <c r="E29" i="2"/>
  <c r="E23" i="2"/>
  <c r="E22" i="2"/>
  <c r="E21" i="2"/>
  <c r="H19" i="2"/>
  <c r="E19" i="2" s="1"/>
  <c r="H203" i="1"/>
  <c r="E203" i="1" s="1"/>
  <c r="H158" i="1"/>
  <c r="E158" i="1" s="1"/>
  <c r="E58" i="3" l="1"/>
  <c r="E50" i="3"/>
  <c r="E37" i="3"/>
  <c r="E74" i="3"/>
  <c r="E90" i="3"/>
  <c r="E104" i="4"/>
  <c r="E88" i="4"/>
  <c r="E80" i="4"/>
  <c r="E64" i="4"/>
  <c r="E56" i="4"/>
  <c r="E48" i="4"/>
  <c r="E40" i="4"/>
  <c r="E32" i="4"/>
  <c r="E24" i="4"/>
  <c r="E16" i="4"/>
  <c r="E82" i="3"/>
  <c r="E24" i="3"/>
  <c r="E16" i="3"/>
  <c r="E60" i="1"/>
  <c r="H31" i="3" l="1"/>
  <c r="E31" i="3" s="1"/>
  <c r="H44" i="3"/>
  <c r="E44" i="3" s="1"/>
  <c r="H57" i="3"/>
  <c r="E57" i="3" s="1"/>
  <c r="H65" i="3"/>
  <c r="E65" i="3" s="1"/>
  <c r="H73" i="3"/>
  <c r="E73" i="3" s="1"/>
  <c r="H81" i="3"/>
  <c r="E81" i="3" s="1"/>
  <c r="H89" i="3"/>
  <c r="E89" i="3" s="1"/>
  <c r="H97" i="3"/>
  <c r="E97" i="3" s="1"/>
  <c r="E35" i="7"/>
  <c r="E32" i="7"/>
  <c r="E31" i="7"/>
  <c r="E30" i="7"/>
  <c r="E29" i="7"/>
  <c r="E24" i="7"/>
  <c r="E23" i="7"/>
  <c r="E22" i="7"/>
  <c r="E21" i="7"/>
  <c r="E16" i="7"/>
  <c r="E15" i="7"/>
  <c r="E14" i="7"/>
  <c r="E13" i="7"/>
  <c r="E12" i="7" l="1"/>
  <c r="H111" i="4"/>
  <c r="E111" i="4" s="1"/>
  <c r="H103" i="4"/>
  <c r="E103" i="4" s="1"/>
  <c r="E100" i="4"/>
  <c r="H31" i="4"/>
  <c r="E31" i="4" s="1"/>
  <c r="H39" i="4"/>
  <c r="E39" i="4" s="1"/>
  <c r="H47" i="4"/>
  <c r="E47" i="4" s="1"/>
  <c r="H55" i="4"/>
  <c r="E55" i="4" s="1"/>
  <c r="H79" i="4"/>
  <c r="E79" i="4" s="1"/>
  <c r="H87" i="4"/>
  <c r="E87" i="4" s="1"/>
  <c r="E75" i="4"/>
  <c r="E72" i="4" s="1"/>
  <c r="H63" i="4"/>
  <c r="E63" i="4" s="1"/>
  <c r="F82" i="3"/>
  <c r="N104" i="4"/>
  <c r="M104" i="4"/>
  <c r="H104" i="4"/>
  <c r="F104" i="4"/>
  <c r="G104" i="4"/>
  <c r="F96" i="4"/>
  <c r="H14" i="4"/>
  <c r="G14" i="4"/>
  <c r="F88" i="4"/>
  <c r="F80" i="4"/>
  <c r="F72" i="4"/>
  <c r="F64" i="4"/>
  <c r="F56" i="4"/>
  <c r="F48" i="4"/>
  <c r="F40" i="4"/>
  <c r="F32" i="4"/>
  <c r="F24" i="4"/>
  <c r="F16" i="4"/>
  <c r="F15" i="4"/>
  <c r="F14" i="4"/>
  <c r="F115" i="4" s="1"/>
  <c r="F13" i="4"/>
  <c r="F12" i="4"/>
  <c r="M47" i="3"/>
  <c r="N47" i="3"/>
  <c r="M48" i="3"/>
  <c r="N48" i="3"/>
  <c r="M49" i="3"/>
  <c r="N49" i="3"/>
  <c r="N46" i="3"/>
  <c r="M46" i="3"/>
  <c r="H47" i="3"/>
  <c r="H48" i="3"/>
  <c r="H49" i="3"/>
  <c r="H46" i="3"/>
  <c r="G48" i="3"/>
  <c r="F48" i="3"/>
  <c r="F47" i="3"/>
  <c r="G47" i="3"/>
  <c r="G49" i="3"/>
  <c r="F49" i="3"/>
  <c r="G46" i="3"/>
  <c r="F46" i="3"/>
  <c r="E46" i="3" s="1"/>
  <c r="N82" i="3"/>
  <c r="M82" i="3"/>
  <c r="H82" i="3"/>
  <c r="G82" i="3"/>
  <c r="H102" i="2"/>
  <c r="E102" i="2" s="1"/>
  <c r="F116" i="4" l="1"/>
  <c r="E47" i="3"/>
  <c r="E49" i="3"/>
  <c r="E48" i="3"/>
  <c r="E45" i="3" s="1"/>
  <c r="F113" i="4"/>
  <c r="F114" i="4"/>
  <c r="H45" i="3"/>
  <c r="E96" i="4"/>
  <c r="F11" i="4"/>
  <c r="F112" i="4" l="1"/>
  <c r="H13" i="3"/>
  <c r="H12" i="3"/>
  <c r="H14" i="3"/>
  <c r="H15" i="3"/>
  <c r="F90" i="3"/>
  <c r="F74" i="3"/>
  <c r="F66" i="3"/>
  <c r="F58" i="3"/>
  <c r="F50" i="3"/>
  <c r="F37" i="3"/>
  <c r="F36" i="3"/>
  <c r="F35" i="3"/>
  <c r="F34" i="3"/>
  <c r="F33" i="3"/>
  <c r="F24" i="3"/>
  <c r="F16" i="3"/>
  <c r="F14" i="3"/>
  <c r="H10" i="2"/>
  <c r="G104" i="2"/>
  <c r="H94" i="2"/>
  <c r="E94" i="2" s="1"/>
  <c r="G12" i="2"/>
  <c r="G8" i="2"/>
  <c r="F121" i="2"/>
  <c r="F120" i="2"/>
  <c r="F119" i="2"/>
  <c r="F118" i="2"/>
  <c r="F117" i="2"/>
  <c r="F108" i="2"/>
  <c r="F107" i="2"/>
  <c r="F106" i="2"/>
  <c r="F105" i="2"/>
  <c r="F104" i="2"/>
  <c r="F95" i="2"/>
  <c r="F87" i="2"/>
  <c r="F79" i="2"/>
  <c r="F71" i="2"/>
  <c r="F63" i="2"/>
  <c r="F55" i="2"/>
  <c r="F53" i="2"/>
  <c r="F52" i="2"/>
  <c r="F51" i="2"/>
  <c r="F50" i="2"/>
  <c r="F41" i="2"/>
  <c r="F40" i="2"/>
  <c r="F39" i="2"/>
  <c r="F38" i="2"/>
  <c r="F37" i="2"/>
  <c r="F28" i="2"/>
  <c r="F20" i="2"/>
  <c r="F12" i="2"/>
  <c r="F11" i="2"/>
  <c r="F10" i="2"/>
  <c r="F9" i="2"/>
  <c r="F8" i="2"/>
  <c r="H54" i="2"/>
  <c r="H52" i="2"/>
  <c r="H51" i="2"/>
  <c r="H50" i="2"/>
  <c r="E104" i="2" l="1"/>
  <c r="F103" i="2"/>
  <c r="F15" i="3"/>
  <c r="F102" i="3" s="1"/>
  <c r="F13" i="3"/>
  <c r="F100" i="3" s="1"/>
  <c r="F49" i="2"/>
  <c r="F36" i="2"/>
  <c r="F116" i="2"/>
  <c r="F32" i="3"/>
  <c r="F12" i="3"/>
  <c r="F101" i="3"/>
  <c r="F45" i="3"/>
  <c r="F7" i="2"/>
  <c r="F132" i="2"/>
  <c r="F133" i="2"/>
  <c r="F130" i="2"/>
  <c r="F131" i="2"/>
  <c r="H86" i="2"/>
  <c r="E86" i="2" s="1"/>
  <c r="E82" i="2"/>
  <c r="E81" i="2"/>
  <c r="E80" i="2"/>
  <c r="N79" i="2"/>
  <c r="M79" i="2"/>
  <c r="E83" i="2" s="1"/>
  <c r="H79" i="2"/>
  <c r="G79" i="2"/>
  <c r="E90" i="2"/>
  <c r="E89" i="2"/>
  <c r="E88" i="2"/>
  <c r="N87" i="2"/>
  <c r="M87" i="2"/>
  <c r="E91" i="2" s="1"/>
  <c r="H87" i="2"/>
  <c r="G87" i="2"/>
  <c r="F11" i="3" l="1"/>
  <c r="E79" i="2"/>
  <c r="F99" i="3"/>
  <c r="E87" i="2"/>
  <c r="F129" i="2"/>
  <c r="F98" i="3" l="1"/>
  <c r="J20" i="8"/>
  <c r="I20" i="8"/>
  <c r="N252" i="1"/>
  <c r="M252" i="1"/>
  <c r="E251" i="1" l="1"/>
  <c r="E252" i="1"/>
  <c r="E253" i="1"/>
  <c r="E250" i="1"/>
  <c r="F249" i="1"/>
  <c r="E236" i="1"/>
  <c r="E235" i="1"/>
  <c r="E234" i="1"/>
  <c r="E237" i="1"/>
  <c r="E227" i="1"/>
  <c r="E228" i="1"/>
  <c r="E229" i="1"/>
  <c r="E226" i="1"/>
  <c r="N225" i="1"/>
  <c r="M225" i="1"/>
  <c r="H225" i="1"/>
  <c r="G225" i="1"/>
  <c r="F225" i="1"/>
  <c r="N221" i="1"/>
  <c r="M221" i="1"/>
  <c r="H221" i="1"/>
  <c r="G221" i="1"/>
  <c r="F221" i="1"/>
  <c r="G138" i="1"/>
  <c r="G133" i="1" s="1"/>
  <c r="G130" i="1" s="1"/>
  <c r="E214" i="1"/>
  <c r="E215" i="1"/>
  <c r="E216" i="1"/>
  <c r="E213" i="1"/>
  <c r="E206" i="1"/>
  <c r="E207" i="1"/>
  <c r="E208" i="1"/>
  <c r="E205" i="1"/>
  <c r="E198" i="1"/>
  <c r="E199" i="1"/>
  <c r="E200" i="1"/>
  <c r="E197" i="1"/>
  <c r="E190" i="1"/>
  <c r="E191" i="1"/>
  <c r="E192" i="1"/>
  <c r="E189" i="1"/>
  <c r="G180" i="1"/>
  <c r="F180" i="1"/>
  <c r="E182" i="1"/>
  <c r="E183" i="1"/>
  <c r="E184" i="1"/>
  <c r="E181" i="1"/>
  <c r="E161" i="1"/>
  <c r="E162" i="1"/>
  <c r="E163" i="1"/>
  <c r="E160" i="1"/>
  <c r="E153" i="1"/>
  <c r="E152" i="1"/>
  <c r="E154" i="1"/>
  <c r="E155" i="1"/>
  <c r="E145" i="1"/>
  <c r="E146" i="1"/>
  <c r="E147" i="1"/>
  <c r="E144" i="1"/>
  <c r="H142" i="1"/>
  <c r="E142" i="1" s="1"/>
  <c r="E221" i="1" l="1"/>
  <c r="E143" i="1"/>
  <c r="E196" i="1"/>
  <c r="E225" i="1"/>
  <c r="E180" i="1"/>
  <c r="E249" i="1"/>
  <c r="E159" i="1"/>
  <c r="E188" i="1"/>
  <c r="E204" i="1"/>
  <c r="E212" i="1"/>
  <c r="E151" i="1"/>
  <c r="F138" i="1" l="1"/>
  <c r="F133" i="1" s="1"/>
  <c r="F130" i="1" s="1"/>
  <c r="E108" i="1"/>
  <c r="E109" i="1"/>
  <c r="E110" i="1"/>
  <c r="E124" i="1"/>
  <c r="E125" i="1"/>
  <c r="E126" i="1"/>
  <c r="E123" i="1"/>
  <c r="G90" i="1"/>
  <c r="F90" i="1"/>
  <c r="E78" i="1"/>
  <c r="E94" i="1"/>
  <c r="E93" i="1"/>
  <c r="E92" i="1"/>
  <c r="E91" i="1"/>
  <c r="H90" i="1"/>
  <c r="E99" i="1"/>
  <c r="G87" i="1"/>
  <c r="G86" i="1"/>
  <c r="F87" i="1"/>
  <c r="F89" i="1"/>
  <c r="F86" i="1"/>
  <c r="E107" i="1"/>
  <c r="E100" i="1"/>
  <c r="E101" i="1"/>
  <c r="E102" i="1"/>
  <c r="M86" i="1"/>
  <c r="N86" i="1"/>
  <c r="H87" i="1"/>
  <c r="H89" i="1"/>
  <c r="H86" i="1"/>
  <c r="N77" i="1"/>
  <c r="M77" i="1"/>
  <c r="H77" i="1"/>
  <c r="G77" i="1"/>
  <c r="F77" i="1"/>
  <c r="E70" i="1"/>
  <c r="E65" i="1"/>
  <c r="E64" i="1"/>
  <c r="E63" i="1"/>
  <c r="E62" i="1"/>
  <c r="E73" i="1"/>
  <c r="E72" i="1"/>
  <c r="E71" i="1"/>
  <c r="N61" i="1"/>
  <c r="M61" i="1"/>
  <c r="H61" i="1"/>
  <c r="G61" i="1"/>
  <c r="F61" i="1"/>
  <c r="M53" i="1"/>
  <c r="N53" i="1"/>
  <c r="H53" i="1"/>
  <c r="G53" i="1"/>
  <c r="F53" i="1"/>
  <c r="E49" i="1"/>
  <c r="E48" i="1"/>
  <c r="E47" i="1"/>
  <c r="E46" i="1"/>
  <c r="E54" i="1"/>
  <c r="E56" i="1"/>
  <c r="H43" i="1"/>
  <c r="G41" i="1"/>
  <c r="H41" i="1"/>
  <c r="F41" i="1"/>
  <c r="F12" i="1"/>
  <c r="F16" i="1"/>
  <c r="E33" i="1"/>
  <c r="E34" i="1"/>
  <c r="E35" i="1"/>
  <c r="E36" i="1"/>
  <c r="E28" i="1"/>
  <c r="E27" i="1"/>
  <c r="E26" i="1"/>
  <c r="E25" i="1"/>
  <c r="N24" i="1"/>
  <c r="M24" i="1"/>
  <c r="H24" i="1"/>
  <c r="G24" i="1"/>
  <c r="F24" i="1"/>
  <c r="E18" i="1"/>
  <c r="E17" i="1"/>
  <c r="N16" i="1"/>
  <c r="M16" i="1"/>
  <c r="H16" i="1"/>
  <c r="G16" i="1"/>
  <c r="M32" i="1"/>
  <c r="N32" i="1"/>
  <c r="H32" i="1"/>
  <c r="G32" i="1"/>
  <c r="F32" i="1"/>
  <c r="E19" i="1"/>
  <c r="E20" i="1"/>
  <c r="E23" i="1"/>
  <c r="M10" i="7"/>
  <c r="N10" i="7"/>
  <c r="G13" i="1"/>
  <c r="F14" i="1"/>
  <c r="G12" i="1"/>
  <c r="H12" i="1"/>
  <c r="H13" i="1"/>
  <c r="H15" i="1"/>
  <c r="M12" i="1"/>
  <c r="N12" i="1"/>
  <c r="F10" i="7"/>
  <c r="F39" i="7" s="1"/>
  <c r="G8" i="7"/>
  <c r="G9" i="7"/>
  <c r="G10" i="7"/>
  <c r="F289" i="1"/>
  <c r="F281" i="1"/>
  <c r="F273" i="1"/>
  <c r="F265" i="1"/>
  <c r="F257" i="1"/>
  <c r="F241" i="1"/>
  <c r="F233" i="1"/>
  <c r="F224" i="1"/>
  <c r="F223" i="1"/>
  <c r="F222" i="1"/>
  <c r="F212" i="1"/>
  <c r="F204" i="1"/>
  <c r="F196" i="1"/>
  <c r="F188" i="1"/>
  <c r="F179" i="1"/>
  <c r="F178" i="1"/>
  <c r="F177" i="1"/>
  <c r="F176" i="1"/>
  <c r="F159" i="1"/>
  <c r="F151" i="1"/>
  <c r="F143" i="1"/>
  <c r="F122" i="1"/>
  <c r="F106" i="1"/>
  <c r="F98" i="1"/>
  <c r="F69" i="1"/>
  <c r="F45" i="1"/>
  <c r="F44" i="1"/>
  <c r="F43" i="1"/>
  <c r="F42" i="1"/>
  <c r="F15" i="1"/>
  <c r="F13" i="1"/>
  <c r="N12" i="7"/>
  <c r="M12" i="7"/>
  <c r="H12" i="7"/>
  <c r="G12" i="7"/>
  <c r="F12" i="7"/>
  <c r="N20" i="7"/>
  <c r="M20" i="7"/>
  <c r="H20" i="7"/>
  <c r="G20" i="7"/>
  <c r="F20" i="7"/>
  <c r="N28" i="7"/>
  <c r="M28" i="7"/>
  <c r="H28" i="7"/>
  <c r="G28" i="7"/>
  <c r="F28" i="7"/>
  <c r="F11" i="7"/>
  <c r="F9" i="7"/>
  <c r="F8" i="7"/>
  <c r="E89" i="1" l="1"/>
  <c r="F11" i="1"/>
  <c r="E87" i="1"/>
  <c r="E138" i="1"/>
  <c r="E133" i="1" s="1"/>
  <c r="F220" i="1"/>
  <c r="E86" i="1"/>
  <c r="E88" i="1"/>
  <c r="F40" i="7"/>
  <c r="F37" i="7"/>
  <c r="F38" i="7"/>
  <c r="E28" i="7"/>
  <c r="F7" i="7"/>
  <c r="E13" i="1"/>
  <c r="F40" i="1"/>
  <c r="E24" i="1"/>
  <c r="E45" i="1"/>
  <c r="F175" i="1"/>
  <c r="E61" i="1"/>
  <c r="E69" i="1"/>
  <c r="F85" i="1"/>
  <c r="E16" i="1"/>
  <c r="E15" i="1"/>
  <c r="E32" i="1"/>
  <c r="H85" i="1"/>
  <c r="E12" i="1"/>
  <c r="E98" i="1"/>
  <c r="F300" i="1"/>
  <c r="E137" i="1"/>
  <c r="E132" i="1" s="1"/>
  <c r="F299" i="1"/>
  <c r="E139" i="1"/>
  <c r="E134" i="1" s="1"/>
  <c r="E136" i="1"/>
  <c r="E131" i="1" s="1"/>
  <c r="F298" i="1"/>
  <c r="D21" i="9" s="1"/>
  <c r="F301" i="1"/>
  <c r="D24" i="9" s="1"/>
  <c r="H14" i="1"/>
  <c r="H11" i="1" s="1"/>
  <c r="F135" i="1"/>
  <c r="E20" i="7"/>
  <c r="D22" i="9" l="1"/>
  <c r="F36" i="7"/>
  <c r="E135" i="1"/>
  <c r="F297" i="1"/>
  <c r="E26" i="8"/>
  <c r="E24" i="8"/>
  <c r="E23" i="8"/>
  <c r="E20" i="8"/>
  <c r="E17" i="8" s="1"/>
  <c r="J17" i="8"/>
  <c r="I17" i="8"/>
  <c r="H17" i="8"/>
  <c r="G17" i="8"/>
  <c r="F17" i="8"/>
  <c r="E15" i="8"/>
  <c r="E12" i="8" s="1"/>
  <c r="J12" i="8"/>
  <c r="I12" i="8"/>
  <c r="H12" i="8"/>
  <c r="G12" i="8"/>
  <c r="F12" i="8"/>
  <c r="J11" i="8"/>
  <c r="I11" i="8"/>
  <c r="H11" i="8"/>
  <c r="G11" i="8"/>
  <c r="F11" i="8"/>
  <c r="J10" i="8"/>
  <c r="I10" i="8"/>
  <c r="H10" i="8"/>
  <c r="G10" i="8"/>
  <c r="F10" i="8"/>
  <c r="J9" i="8"/>
  <c r="I9" i="8"/>
  <c r="H9" i="8"/>
  <c r="G9" i="8"/>
  <c r="F9" i="8"/>
  <c r="J8" i="8"/>
  <c r="I8" i="8"/>
  <c r="H8" i="8"/>
  <c r="G8" i="8"/>
  <c r="F8" i="8"/>
  <c r="N39" i="7"/>
  <c r="G38" i="7"/>
  <c r="H27" i="7"/>
  <c r="E27" i="7" s="1"/>
  <c r="N11" i="7"/>
  <c r="N40" i="7" s="1"/>
  <c r="M11" i="7"/>
  <c r="M40" i="7" s="1"/>
  <c r="H11" i="7"/>
  <c r="H40" i="7" s="1"/>
  <c r="G11" i="7"/>
  <c r="M39" i="7"/>
  <c r="H10" i="7"/>
  <c r="E10" i="7" s="1"/>
  <c r="N9" i="7"/>
  <c r="N38" i="7" s="1"/>
  <c r="M9" i="7"/>
  <c r="M38" i="7" s="1"/>
  <c r="H9" i="7"/>
  <c r="N8" i="7"/>
  <c r="N37" i="7" s="1"/>
  <c r="M8" i="7"/>
  <c r="H8" i="7"/>
  <c r="G37" i="7"/>
  <c r="N96" i="4"/>
  <c r="M96" i="4"/>
  <c r="H96" i="4"/>
  <c r="G96" i="4"/>
  <c r="N88" i="4"/>
  <c r="M88" i="4"/>
  <c r="H88" i="4"/>
  <c r="G88" i="4"/>
  <c r="N80" i="4"/>
  <c r="M80" i="4"/>
  <c r="H80" i="4"/>
  <c r="G80" i="4"/>
  <c r="N72" i="4"/>
  <c r="M72" i="4"/>
  <c r="H72" i="4"/>
  <c r="G72" i="4"/>
  <c r="H71" i="4"/>
  <c r="E71" i="4" s="1"/>
  <c r="N64" i="4"/>
  <c r="M64" i="4"/>
  <c r="H64" i="4"/>
  <c r="G64" i="4"/>
  <c r="N56" i="4"/>
  <c r="M56" i="4"/>
  <c r="H56" i="4"/>
  <c r="G56" i="4"/>
  <c r="N48" i="4"/>
  <c r="M48" i="4"/>
  <c r="H48" i="4"/>
  <c r="G48" i="4"/>
  <c r="N40" i="4"/>
  <c r="M40" i="4"/>
  <c r="H40" i="4"/>
  <c r="G40" i="4"/>
  <c r="N32" i="4"/>
  <c r="M32" i="4"/>
  <c r="H32" i="4"/>
  <c r="G32" i="4"/>
  <c r="N24" i="4"/>
  <c r="M24" i="4"/>
  <c r="H24" i="4"/>
  <c r="G24" i="4"/>
  <c r="N16" i="4"/>
  <c r="M16" i="4"/>
  <c r="H16" i="4"/>
  <c r="G16" i="4"/>
  <c r="N15" i="4"/>
  <c r="N116" i="4" s="1"/>
  <c r="M15" i="4"/>
  <c r="M116" i="4" s="1"/>
  <c r="H15" i="4"/>
  <c r="H116" i="4" s="1"/>
  <c r="G15" i="4"/>
  <c r="E15" i="4" s="1"/>
  <c r="N14" i="4"/>
  <c r="M14" i="4"/>
  <c r="E14" i="4" s="1"/>
  <c r="G115" i="4"/>
  <c r="N13" i="4"/>
  <c r="N114" i="4" s="1"/>
  <c r="M13" i="4"/>
  <c r="M114" i="4" s="1"/>
  <c r="H13" i="4"/>
  <c r="H114" i="4" s="1"/>
  <c r="G13" i="4"/>
  <c r="N12" i="4"/>
  <c r="N113" i="4" s="1"/>
  <c r="M12" i="4"/>
  <c r="M113" i="4" s="1"/>
  <c r="H12" i="4"/>
  <c r="G12" i="4"/>
  <c r="N90" i="3"/>
  <c r="M90" i="3"/>
  <c r="H90" i="3"/>
  <c r="G90" i="3"/>
  <c r="N74" i="3"/>
  <c r="M74" i="3"/>
  <c r="H74" i="3"/>
  <c r="G74" i="3"/>
  <c r="E70" i="3"/>
  <c r="E69" i="3"/>
  <c r="E68" i="3"/>
  <c r="E67" i="3"/>
  <c r="N66" i="3"/>
  <c r="M66" i="3"/>
  <c r="H66" i="3"/>
  <c r="G66" i="3"/>
  <c r="N58" i="3"/>
  <c r="M58" i="3"/>
  <c r="H58" i="3"/>
  <c r="G58" i="3"/>
  <c r="N50" i="3"/>
  <c r="M50" i="3"/>
  <c r="H50" i="3"/>
  <c r="G50" i="3"/>
  <c r="M45" i="3"/>
  <c r="N37" i="3"/>
  <c r="M37" i="3"/>
  <c r="H37" i="3"/>
  <c r="G37" i="3"/>
  <c r="N36" i="3"/>
  <c r="M36" i="3"/>
  <c r="H36" i="3"/>
  <c r="G36" i="3"/>
  <c r="N35" i="3"/>
  <c r="M35" i="3"/>
  <c r="H35" i="3"/>
  <c r="G35" i="3"/>
  <c r="N34" i="3"/>
  <c r="M34" i="3"/>
  <c r="H34" i="3"/>
  <c r="H100" i="3" s="1"/>
  <c r="G34" i="3"/>
  <c r="E34" i="3" s="1"/>
  <c r="N33" i="3"/>
  <c r="M33" i="3"/>
  <c r="H33" i="3"/>
  <c r="G33" i="3"/>
  <c r="N24" i="3"/>
  <c r="M24" i="3"/>
  <c r="H24" i="3"/>
  <c r="G24" i="3"/>
  <c r="N16" i="3"/>
  <c r="M16" i="3"/>
  <c r="H16" i="3"/>
  <c r="G16" i="3"/>
  <c r="N15" i="3"/>
  <c r="M15" i="3"/>
  <c r="N14" i="3"/>
  <c r="N101" i="3" s="1"/>
  <c r="M14" i="3"/>
  <c r="G14" i="3"/>
  <c r="N13" i="3"/>
  <c r="M13" i="3"/>
  <c r="N12" i="3"/>
  <c r="M12" i="3"/>
  <c r="H11" i="3"/>
  <c r="N121" i="2"/>
  <c r="M121" i="2"/>
  <c r="H121" i="2"/>
  <c r="G121" i="2"/>
  <c r="N120" i="2"/>
  <c r="M120" i="2"/>
  <c r="H120" i="2"/>
  <c r="G120" i="2"/>
  <c r="N119" i="2"/>
  <c r="M119" i="2"/>
  <c r="H119" i="2"/>
  <c r="G119" i="2"/>
  <c r="N118" i="2"/>
  <c r="M118" i="2"/>
  <c r="H118" i="2"/>
  <c r="G118" i="2"/>
  <c r="N117" i="2"/>
  <c r="M117" i="2"/>
  <c r="H117" i="2"/>
  <c r="G117" i="2"/>
  <c r="H115" i="2"/>
  <c r="E115" i="2" s="1"/>
  <c r="N108" i="2"/>
  <c r="M108" i="2"/>
  <c r="E112" i="2" s="1"/>
  <c r="H108" i="2"/>
  <c r="G108" i="2"/>
  <c r="G107" i="2"/>
  <c r="N106" i="2"/>
  <c r="M106" i="2"/>
  <c r="H106" i="2"/>
  <c r="H103" i="2" s="1"/>
  <c r="G106" i="2"/>
  <c r="G105" i="2"/>
  <c r="E98" i="2"/>
  <c r="E97" i="2"/>
  <c r="E96" i="2"/>
  <c r="N95" i="2"/>
  <c r="M95" i="2"/>
  <c r="E99" i="2" s="1"/>
  <c r="H95" i="2"/>
  <c r="G95" i="2"/>
  <c r="N71" i="2"/>
  <c r="M71" i="2"/>
  <c r="E75" i="2" s="1"/>
  <c r="E71" i="2" s="1"/>
  <c r="H71" i="2"/>
  <c r="G71" i="2"/>
  <c r="N63" i="2"/>
  <c r="M63" i="2"/>
  <c r="E67" i="2" s="1"/>
  <c r="G63" i="2"/>
  <c r="N55" i="2"/>
  <c r="N51" i="2" s="1"/>
  <c r="M55" i="2"/>
  <c r="H55" i="2"/>
  <c r="G55" i="2"/>
  <c r="N53" i="2"/>
  <c r="M53" i="2"/>
  <c r="H53" i="2"/>
  <c r="H49" i="2" s="1"/>
  <c r="G53" i="2"/>
  <c r="G52" i="2"/>
  <c r="E52" i="2" s="1"/>
  <c r="G51" i="2"/>
  <c r="N50" i="2"/>
  <c r="M50" i="2"/>
  <c r="G50" i="2"/>
  <c r="N41" i="2"/>
  <c r="N38" i="2" s="1"/>
  <c r="M41" i="2"/>
  <c r="H41" i="2"/>
  <c r="G41" i="2"/>
  <c r="N40" i="2"/>
  <c r="M40" i="2"/>
  <c r="G40" i="2"/>
  <c r="N39" i="2"/>
  <c r="M39" i="2"/>
  <c r="H39" i="2"/>
  <c r="G39" i="2"/>
  <c r="G38" i="2"/>
  <c r="H37" i="2"/>
  <c r="G37" i="2"/>
  <c r="N28" i="2"/>
  <c r="M28" i="2"/>
  <c r="E32" i="2" s="1"/>
  <c r="E28" i="2" s="1"/>
  <c r="H28" i="2"/>
  <c r="G28" i="2"/>
  <c r="N20" i="2"/>
  <c r="M20" i="2"/>
  <c r="E24" i="2" s="1"/>
  <c r="E20" i="2" s="1"/>
  <c r="H20" i="2"/>
  <c r="G20" i="2"/>
  <c r="N12" i="2"/>
  <c r="M12" i="2"/>
  <c r="E16" i="2" s="1"/>
  <c r="H12" i="2"/>
  <c r="N11" i="2"/>
  <c r="M11" i="2"/>
  <c r="H11" i="2"/>
  <c r="G11" i="2"/>
  <c r="N10" i="2"/>
  <c r="M10" i="2"/>
  <c r="G10" i="2"/>
  <c r="N9" i="2"/>
  <c r="M9" i="2"/>
  <c r="E13" i="2" s="1"/>
  <c r="H9" i="2"/>
  <c r="G9" i="2"/>
  <c r="N8" i="2"/>
  <c r="M8" i="2"/>
  <c r="H8" i="2"/>
  <c r="E293" i="1"/>
  <c r="E292" i="1"/>
  <c r="E291" i="1"/>
  <c r="E290" i="1"/>
  <c r="N289" i="1"/>
  <c r="M289" i="1"/>
  <c r="H289" i="1"/>
  <c r="G289" i="1"/>
  <c r="E285" i="1"/>
  <c r="E284" i="1"/>
  <c r="E283" i="1"/>
  <c r="E282" i="1"/>
  <c r="N281" i="1"/>
  <c r="M281" i="1"/>
  <c r="H281" i="1"/>
  <c r="G281" i="1"/>
  <c r="E277" i="1"/>
  <c r="E276" i="1"/>
  <c r="E275" i="1"/>
  <c r="E274" i="1"/>
  <c r="N273" i="1"/>
  <c r="M273" i="1"/>
  <c r="H273" i="1"/>
  <c r="G273" i="1"/>
  <c r="E269" i="1"/>
  <c r="E268" i="1"/>
  <c r="E267" i="1"/>
  <c r="E266" i="1"/>
  <c r="N265" i="1"/>
  <c r="M265" i="1"/>
  <c r="H265" i="1"/>
  <c r="G265" i="1"/>
  <c r="E261" i="1"/>
  <c r="E260" i="1"/>
  <c r="E259" i="1"/>
  <c r="E258" i="1"/>
  <c r="N257" i="1"/>
  <c r="M257" i="1"/>
  <c r="H257" i="1"/>
  <c r="G257" i="1"/>
  <c r="H223" i="1"/>
  <c r="N249" i="1"/>
  <c r="M249" i="1"/>
  <c r="H249" i="1"/>
  <c r="G249" i="1"/>
  <c r="E245" i="1"/>
  <c r="E244" i="1"/>
  <c r="E243" i="1"/>
  <c r="E242" i="1"/>
  <c r="N241" i="1"/>
  <c r="M241" i="1"/>
  <c r="H241" i="1"/>
  <c r="G241" i="1"/>
  <c r="N233" i="1"/>
  <c r="M233" i="1"/>
  <c r="H233" i="1"/>
  <c r="G233" i="1"/>
  <c r="H232" i="1"/>
  <c r="E232" i="1" s="1"/>
  <c r="N224" i="1"/>
  <c r="M224" i="1"/>
  <c r="H224" i="1"/>
  <c r="G224" i="1"/>
  <c r="N223" i="1"/>
  <c r="M223" i="1"/>
  <c r="G223" i="1"/>
  <c r="N222" i="1"/>
  <c r="M222" i="1"/>
  <c r="H222" i="1"/>
  <c r="G222" i="1"/>
  <c r="H219" i="1"/>
  <c r="E219" i="1" s="1"/>
  <c r="N212" i="1"/>
  <c r="M212" i="1"/>
  <c r="H212" i="1"/>
  <c r="G212" i="1"/>
  <c r="H211" i="1"/>
  <c r="E211" i="1" s="1"/>
  <c r="N204" i="1"/>
  <c r="M204" i="1"/>
  <c r="H204" i="1"/>
  <c r="G204" i="1"/>
  <c r="N196" i="1"/>
  <c r="M196" i="1"/>
  <c r="H196" i="1"/>
  <c r="G196" i="1"/>
  <c r="H195" i="1"/>
  <c r="E195" i="1" s="1"/>
  <c r="N188" i="1"/>
  <c r="M188" i="1"/>
  <c r="H188" i="1"/>
  <c r="G188" i="1"/>
  <c r="H187" i="1"/>
  <c r="E187" i="1" s="1"/>
  <c r="N180" i="1"/>
  <c r="M180" i="1"/>
  <c r="H180" i="1"/>
  <c r="N179" i="1"/>
  <c r="M179" i="1"/>
  <c r="H179" i="1"/>
  <c r="G179" i="1"/>
  <c r="N178" i="1"/>
  <c r="M178" i="1"/>
  <c r="H178" i="1"/>
  <c r="G178" i="1"/>
  <c r="N177" i="1"/>
  <c r="M177" i="1"/>
  <c r="H177" i="1"/>
  <c r="G177" i="1"/>
  <c r="N176" i="1"/>
  <c r="M176" i="1"/>
  <c r="H176" i="1"/>
  <c r="H298" i="1" s="1"/>
  <c r="G176" i="1"/>
  <c r="H166" i="1"/>
  <c r="E166" i="1" s="1"/>
  <c r="N159" i="1"/>
  <c r="M159" i="1"/>
  <c r="H159" i="1"/>
  <c r="G159" i="1"/>
  <c r="N151" i="1"/>
  <c r="M151" i="1"/>
  <c r="H151" i="1"/>
  <c r="G151" i="1"/>
  <c r="H150" i="1"/>
  <c r="E150" i="1" s="1"/>
  <c r="N143" i="1"/>
  <c r="M143" i="1"/>
  <c r="H143" i="1"/>
  <c r="G143" i="1"/>
  <c r="N135" i="1"/>
  <c r="M135" i="1"/>
  <c r="H135" i="1"/>
  <c r="G135" i="1"/>
  <c r="E130" i="1"/>
  <c r="N122" i="1"/>
  <c r="M122" i="1"/>
  <c r="H122" i="1"/>
  <c r="G122" i="1"/>
  <c r="H113" i="1"/>
  <c r="E113" i="1" s="1"/>
  <c r="N106" i="1"/>
  <c r="M106" i="1"/>
  <c r="H106" i="1"/>
  <c r="G106" i="1"/>
  <c r="H105" i="1"/>
  <c r="E105" i="1" s="1"/>
  <c r="N98" i="1"/>
  <c r="M98" i="1"/>
  <c r="H98" i="1"/>
  <c r="G98" i="1"/>
  <c r="H97" i="1"/>
  <c r="E97" i="1" s="1"/>
  <c r="N90" i="1"/>
  <c r="M90" i="1"/>
  <c r="N89" i="1"/>
  <c r="M89" i="1"/>
  <c r="G89" i="1"/>
  <c r="N87" i="1"/>
  <c r="M87" i="1"/>
  <c r="H84" i="1"/>
  <c r="E84" i="1" s="1"/>
  <c r="E81" i="1"/>
  <c r="E80" i="1"/>
  <c r="E79" i="1"/>
  <c r="H76" i="1"/>
  <c r="E76" i="1" s="1"/>
  <c r="N69" i="1"/>
  <c r="M69" i="1"/>
  <c r="H69" i="1"/>
  <c r="G69" i="1"/>
  <c r="H68" i="1"/>
  <c r="E68" i="1" s="1"/>
  <c r="E57" i="1"/>
  <c r="E55" i="1"/>
  <c r="H52" i="1"/>
  <c r="E52" i="1" s="1"/>
  <c r="N45" i="1"/>
  <c r="N40" i="1" s="1"/>
  <c r="M45" i="1"/>
  <c r="H45" i="1"/>
  <c r="H40" i="1" s="1"/>
  <c r="G45" i="1"/>
  <c r="N44" i="1"/>
  <c r="M44" i="1"/>
  <c r="H44" i="1"/>
  <c r="G44" i="1"/>
  <c r="N43" i="1"/>
  <c r="M43" i="1"/>
  <c r="G43" i="1"/>
  <c r="N42" i="1"/>
  <c r="M42" i="1"/>
  <c r="H42" i="1"/>
  <c r="G42" i="1"/>
  <c r="N41" i="1"/>
  <c r="M41" i="1"/>
  <c r="H39" i="1"/>
  <c r="E39" i="1" s="1"/>
  <c r="E14" i="1"/>
  <c r="H31" i="1"/>
  <c r="E31" i="1" s="1"/>
  <c r="N15" i="1"/>
  <c r="M15" i="1"/>
  <c r="G15" i="1"/>
  <c r="N14" i="1"/>
  <c r="M14" i="1"/>
  <c r="G14" i="1"/>
  <c r="N13" i="1"/>
  <c r="M13" i="1"/>
  <c r="E11" i="8" l="1"/>
  <c r="E9" i="8"/>
  <c r="I7" i="8"/>
  <c r="I25" i="8" s="1"/>
  <c r="I22" i="8" s="1"/>
  <c r="E8" i="8"/>
  <c r="E39" i="2"/>
  <c r="E9" i="2"/>
  <c r="E10" i="2"/>
  <c r="E33" i="3"/>
  <c r="E35" i="3"/>
  <c r="E36" i="3"/>
  <c r="E12" i="4"/>
  <c r="E13" i="4"/>
  <c r="G12" i="3"/>
  <c r="E12" i="3" s="1"/>
  <c r="M11" i="1"/>
  <c r="E8" i="2"/>
  <c r="E50" i="2"/>
  <c r="M37" i="2"/>
  <c r="E44" i="2"/>
  <c r="M38" i="2"/>
  <c r="E42" i="2" s="1"/>
  <c r="E45" i="2"/>
  <c r="E43" i="2"/>
  <c r="E57" i="2"/>
  <c r="M51" i="2"/>
  <c r="E51" i="2" s="1"/>
  <c r="E59" i="2"/>
  <c r="M103" i="2"/>
  <c r="E110" i="2"/>
  <c r="E108" i="2" s="1"/>
  <c r="G103" i="2"/>
  <c r="E105" i="2"/>
  <c r="E14" i="2"/>
  <c r="E15" i="2"/>
  <c r="E54" i="2"/>
  <c r="E106" i="2"/>
  <c r="E107" i="2"/>
  <c r="E122" i="2"/>
  <c r="E123" i="2"/>
  <c r="E118" i="2" s="1"/>
  <c r="E124" i="2"/>
  <c r="E119" i="2" s="1"/>
  <c r="E125" i="2"/>
  <c r="E120" i="2" s="1"/>
  <c r="N11" i="1"/>
  <c r="G11" i="1"/>
  <c r="G15" i="3"/>
  <c r="E15" i="3" s="1"/>
  <c r="E14" i="3"/>
  <c r="J7" i="8"/>
  <c r="J25" i="8" s="1"/>
  <c r="J22" i="8" s="1"/>
  <c r="G7" i="8"/>
  <c r="G25" i="8" s="1"/>
  <c r="G22" i="8" s="1"/>
  <c r="F7" i="8"/>
  <c r="F25" i="8" s="1"/>
  <c r="H7" i="8"/>
  <c r="H25" i="8" s="1"/>
  <c r="H22" i="8" s="1"/>
  <c r="E9" i="7"/>
  <c r="E8" i="7"/>
  <c r="E11" i="7"/>
  <c r="N7" i="7"/>
  <c r="H39" i="7"/>
  <c r="H37" i="7"/>
  <c r="G40" i="7"/>
  <c r="E40" i="7" s="1"/>
  <c r="G7" i="7"/>
  <c r="H7" i="7"/>
  <c r="H38" i="7"/>
  <c r="E38" i="7" s="1"/>
  <c r="M37" i="7"/>
  <c r="M36" i="7" s="1"/>
  <c r="M7" i="7"/>
  <c r="G114" i="4"/>
  <c r="E114" i="4" s="1"/>
  <c r="M115" i="4"/>
  <c r="M112" i="4" s="1"/>
  <c r="H113" i="4"/>
  <c r="H11" i="4"/>
  <c r="G116" i="4"/>
  <c r="E116" i="4" s="1"/>
  <c r="G11" i="4"/>
  <c r="G113" i="4"/>
  <c r="E113" i="4" s="1"/>
  <c r="H115" i="4"/>
  <c r="N11" i="4"/>
  <c r="M100" i="3"/>
  <c r="G45" i="3"/>
  <c r="H101" i="3"/>
  <c r="N45" i="3"/>
  <c r="E63" i="2"/>
  <c r="G133" i="2"/>
  <c r="G116" i="2"/>
  <c r="G85" i="1"/>
  <c r="G301" i="1"/>
  <c r="E53" i="1"/>
  <c r="E289" i="1"/>
  <c r="N301" i="1"/>
  <c r="M220" i="1"/>
  <c r="E106" i="1"/>
  <c r="E257" i="1"/>
  <c r="E265" i="1"/>
  <c r="N298" i="1"/>
  <c r="E176" i="1"/>
  <c r="E177" i="1"/>
  <c r="E178" i="1"/>
  <c r="E179" i="1"/>
  <c r="G220" i="1"/>
  <c r="E43" i="1"/>
  <c r="H175" i="1"/>
  <c r="E222" i="1"/>
  <c r="E241" i="1"/>
  <c r="M301" i="1"/>
  <c r="N175" i="1"/>
  <c r="N220" i="1"/>
  <c r="E281" i="1"/>
  <c r="G175" i="1"/>
  <c r="E224" i="1"/>
  <c r="E273" i="1"/>
  <c r="M130" i="2"/>
  <c r="H133" i="2"/>
  <c r="G36" i="2"/>
  <c r="N49" i="2"/>
  <c r="E95" i="2"/>
  <c r="M116" i="2"/>
  <c r="H116" i="2"/>
  <c r="H130" i="2"/>
  <c r="H36" i="2"/>
  <c r="N133" i="2"/>
  <c r="N116" i="2"/>
  <c r="H32" i="3"/>
  <c r="E66" i="3"/>
  <c r="M32" i="3"/>
  <c r="M99" i="3"/>
  <c r="M102" i="3"/>
  <c r="G32" i="3"/>
  <c r="N99" i="3"/>
  <c r="N102" i="3"/>
  <c r="G99" i="3"/>
  <c r="G13" i="3"/>
  <c r="N100" i="3"/>
  <c r="N32" i="3"/>
  <c r="H99" i="3"/>
  <c r="H102" i="3"/>
  <c r="G101" i="3"/>
  <c r="N11" i="3"/>
  <c r="G132" i="2"/>
  <c r="N131" i="2"/>
  <c r="G130" i="2"/>
  <c r="H7" i="2"/>
  <c r="M132" i="2"/>
  <c r="G49" i="2"/>
  <c r="M7" i="2"/>
  <c r="E11" i="2" s="1"/>
  <c r="E7" i="2" s="1"/>
  <c r="N7" i="2"/>
  <c r="H132" i="2"/>
  <c r="M133" i="2"/>
  <c r="G7" i="2"/>
  <c r="G131" i="2"/>
  <c r="H131" i="2"/>
  <c r="N37" i="2"/>
  <c r="N36" i="2" s="1"/>
  <c r="M131" i="2"/>
  <c r="N300" i="1"/>
  <c r="E223" i="1"/>
  <c r="H220" i="1"/>
  <c r="M299" i="1"/>
  <c r="M298" i="1"/>
  <c r="E42" i="1"/>
  <c r="E44" i="1"/>
  <c r="G40" i="1"/>
  <c r="E122" i="1"/>
  <c r="H301" i="1"/>
  <c r="M175" i="1"/>
  <c r="G298" i="1"/>
  <c r="E77" i="1"/>
  <c r="M85" i="1"/>
  <c r="E90" i="1"/>
  <c r="G299" i="1"/>
  <c r="E41" i="1"/>
  <c r="M40" i="1"/>
  <c r="N85" i="1"/>
  <c r="H299" i="1"/>
  <c r="E233" i="1"/>
  <c r="H300" i="1"/>
  <c r="G300" i="1"/>
  <c r="N36" i="7"/>
  <c r="G39" i="7"/>
  <c r="E39" i="7" s="1"/>
  <c r="E10" i="8"/>
  <c r="N115" i="4"/>
  <c r="N112" i="4" s="1"/>
  <c r="M11" i="4"/>
  <c r="M101" i="3"/>
  <c r="M11" i="3"/>
  <c r="N103" i="2"/>
  <c r="N132" i="2"/>
  <c r="M300" i="1"/>
  <c r="N299" i="1"/>
  <c r="M49" i="2" l="1"/>
  <c r="E53" i="2" s="1"/>
  <c r="E32" i="3"/>
  <c r="G21" i="9"/>
  <c r="E7" i="8"/>
  <c r="F22" i="9"/>
  <c r="E115" i="4"/>
  <c r="E112" i="4" s="1"/>
  <c r="G23" i="9"/>
  <c r="F24" i="9"/>
  <c r="E55" i="2"/>
  <c r="E37" i="2"/>
  <c r="E41" i="2"/>
  <c r="E37" i="7"/>
  <c r="E36" i="7" s="1"/>
  <c r="E99" i="3"/>
  <c r="E49" i="2"/>
  <c r="E38" i="2"/>
  <c r="E131" i="2" s="1"/>
  <c r="E12" i="2"/>
  <c r="E103" i="2"/>
  <c r="M36" i="2"/>
  <c r="E40" i="2" s="1"/>
  <c r="E133" i="2" s="1"/>
  <c r="E117" i="2"/>
  <c r="E116" i="2" s="1"/>
  <c r="E121" i="2"/>
  <c r="E101" i="3"/>
  <c r="H24" i="9"/>
  <c r="H22" i="9"/>
  <c r="G11" i="3"/>
  <c r="E13" i="3"/>
  <c r="E11" i="3" s="1"/>
  <c r="G24" i="9"/>
  <c r="G102" i="3"/>
  <c r="E102" i="3" s="1"/>
  <c r="E220" i="1"/>
  <c r="D23" i="9"/>
  <c r="F22" i="8"/>
  <c r="E25" i="8"/>
  <c r="E22" i="8" s="1"/>
  <c r="H23" i="9"/>
  <c r="F21" i="9"/>
  <c r="H112" i="4"/>
  <c r="E21" i="9"/>
  <c r="G22" i="9"/>
  <c r="E23" i="9"/>
  <c r="H36" i="7"/>
  <c r="E7" i="7"/>
  <c r="E11" i="4"/>
  <c r="G112" i="4"/>
  <c r="G129" i="2"/>
  <c r="M297" i="1"/>
  <c r="E11" i="1"/>
  <c r="E40" i="1"/>
  <c r="G297" i="1"/>
  <c r="N297" i="1"/>
  <c r="E301" i="1"/>
  <c r="E175" i="1"/>
  <c r="E298" i="1"/>
  <c r="E85" i="1"/>
  <c r="N130" i="2"/>
  <c r="H21" i="9" s="1"/>
  <c r="M98" i="3"/>
  <c r="G100" i="3"/>
  <c r="E100" i="3" s="1"/>
  <c r="H98" i="3"/>
  <c r="N98" i="3"/>
  <c r="M129" i="2"/>
  <c r="H129" i="2"/>
  <c r="E300" i="1"/>
  <c r="H297" i="1"/>
  <c r="E299" i="1"/>
  <c r="G36" i="7"/>
  <c r="E132" i="2"/>
  <c r="E130" i="2" l="1"/>
  <c r="E98" i="3"/>
  <c r="E36" i="2"/>
  <c r="E24" i="9"/>
  <c r="C24" i="9" s="1"/>
  <c r="C23" i="9"/>
  <c r="C21" i="9"/>
  <c r="E22" i="9"/>
  <c r="G98" i="3"/>
  <c r="G25" i="9"/>
  <c r="D25" i="9"/>
  <c r="H25" i="9"/>
  <c r="E129" i="2"/>
  <c r="N129" i="2"/>
  <c r="E297" i="1"/>
  <c r="C22" i="9" l="1"/>
  <c r="E25" i="9"/>
  <c r="C25" i="9" s="1"/>
</calcChain>
</file>

<file path=xl/sharedStrings.xml><?xml version="1.0" encoding="utf-8"?>
<sst xmlns="http://schemas.openxmlformats.org/spreadsheetml/2006/main" count="2059" uniqueCount="321">
  <si>
    <t>Мероприятие подпрограммы</t>
  </si>
  <si>
    <t>Сроки исполнения мероприятия</t>
  </si>
  <si>
    <t>Источники финансирования</t>
  </si>
  <si>
    <t>Всего</t>
  </si>
  <si>
    <t>(тыс. руб.)</t>
  </si>
  <si>
    <t>Объем финансирования по годам (тыс. руб.)</t>
  </si>
  <si>
    <t>2023 год</t>
  </si>
  <si>
    <t>2024 год</t>
  </si>
  <si>
    <t>2025 год</t>
  </si>
  <si>
    <t>2026 год</t>
  </si>
  <si>
    <t>2027 год</t>
  </si>
  <si>
    <t>2023-2027</t>
  </si>
  <si>
    <t>Итого:</t>
  </si>
  <si>
    <t>Средства бюджета городского округа Жуковский</t>
  </si>
  <si>
    <t>Х</t>
  </si>
  <si>
    <t>Всего:</t>
  </si>
  <si>
    <t>В том числе по кварталам</t>
  </si>
  <si>
    <t>I</t>
  </si>
  <si>
    <t>II</t>
  </si>
  <si>
    <t>III</t>
  </si>
  <si>
    <t>IV</t>
  </si>
  <si>
    <t>Внебюджетные средства</t>
  </si>
  <si>
    <t xml:space="preserve">Средства бюджета городского округа Жуковский </t>
  </si>
  <si>
    <t>Средства бюджета Московской области</t>
  </si>
  <si>
    <t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(ед.)</t>
  </si>
  <si>
    <t>Количество внедренных в учебный план образовательных организаций профилактических программ антинаркотической направленности (ед.)</t>
  </si>
  <si>
    <t>Количество рекламных баннеров, агитационных материалов антинаркотической направленности (ед.)</t>
  </si>
  <si>
    <t>Ежегодное проведение мероприятий в рамках антинаркотических месячников (дата, месяц, ед.)</t>
  </si>
  <si>
    <t>X</t>
  </si>
  <si>
    <t xml:space="preserve">Средства федерального бюджета </t>
  </si>
  <si>
    <t>Средства федерального бюджета</t>
  </si>
  <si>
    <t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(процент)</t>
  </si>
  <si>
    <t>Итого по подпрограмме</t>
  </si>
  <si>
    <t>Итого</t>
  </si>
  <si>
    <t xml:space="preserve">Приобретено материальных средств резервного фонда для ликвидации чрезвычайных ситуаций муниципального характера (по позициям), ед </t>
  </si>
  <si>
    <t>Оборудовано учебно-консультационных пунктов, ед.</t>
  </si>
  <si>
    <t>Развернуты современные технические средства оповещения, ед.</t>
  </si>
  <si>
    <t>Количество объектов гражданской обороны, ед.</t>
  </si>
  <si>
    <t>Количество проведенных тренировок и учений, ед.</t>
  </si>
  <si>
    <t>подпрограммы 4 «Обеспечение пожарной безопасности на территории муниципального образования Московской области»</t>
  </si>
  <si>
    <t>Количество пожарных гидрантов в готовности к забору воды в любое время года, ед.</t>
  </si>
  <si>
    <t>Количество пожарных водоемов, ед.</t>
  </si>
  <si>
    <t>Количество работающих извещателей, ед.</t>
  </si>
  <si>
    <t>Количество средств обеспечения пожарной безопасности жилых и общественных зданий, находящихся в муниципальной собственности, ед.</t>
  </si>
  <si>
    <t>Количество обученного населения мерам пожарной безопасности, чел.</t>
  </si>
  <si>
    <t>Количество мероприятий в условиях особого противопожарного режима, ед.</t>
  </si>
  <si>
    <t>Количество поддерживаемых общественных объединений добровольной пожарной охраны, ед.</t>
  </si>
  <si>
    <t>подпрограммы 3 «Обеспечение мероприятий гражданской обороны на территории муниципального образования Московской области»</t>
  </si>
  <si>
    <t>6</t>
  </si>
  <si>
    <t xml:space="preserve">Мероприятие 01.03. 
Организация деятельности единых дежурно- диспетчерских служб
</t>
  </si>
  <si>
    <t xml:space="preserve">Закупка товаров, работ и услуг для организация деятельности единых дежурно- диспетчерских служб, ед. </t>
  </si>
  <si>
    <t xml:space="preserve">Основное мероприятие 02. 
Создание резервов материальных ресурсов для ликвидации чрезвычайных ситуаций муниципального характера на территории Московской области
</t>
  </si>
  <si>
    <t xml:space="preserve">Мероприятие 02.01. 
Формирование, хранение, использование и восполнение резервного фонда для ликвидации чрезвычайных ситуаций муниципального характера 
</t>
  </si>
  <si>
    <t xml:space="preserve">Проведено учений, тренировок, 
смотр-конкурсов, ед.
</t>
  </si>
  <si>
    <t xml:space="preserve">Обеспечена готовность технических средств оповещения, %
</t>
  </si>
  <si>
    <t xml:space="preserve">Приобретено материально-технических, продовольственных и иных средств, для целей гражданской обороны, ед.
</t>
  </si>
  <si>
    <t xml:space="preserve">Основное мероприятие 03.
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
</t>
  </si>
  <si>
    <t xml:space="preserve">Мероприятие 03.01. 
Обеспечение готовности объектов гражданской обороны
</t>
  </si>
  <si>
    <t xml:space="preserve">Мероприятие 03.02.
Проведение учений и тренировок по гражданской обороне
</t>
  </si>
  <si>
    <t xml:space="preserve">Мероприятие 03.03. 
Создание и содержание курсов гражданской обороны
</t>
  </si>
  <si>
    <t xml:space="preserve">Количество подготовленных безопасных районов для размещения населения, материальных и культурных ценностей, подлежащих эвакуации, ед
</t>
  </si>
  <si>
    <t xml:space="preserve">Основное мероприятие 01. 
Повышение степени пожарной безопасности на территории муниципального образования Московской области
</t>
  </si>
  <si>
    <t xml:space="preserve">Мероприятие 01.01. 
Первичные меры пожарной безопасности на территории муниципального образования
</t>
  </si>
  <si>
    <t xml:space="preserve">Количество выполненных мероприятий по первичным мерам пожарной безопасности, ед.
</t>
  </si>
  <si>
    <t xml:space="preserve">Мероприятие 01.02. 
Содержание пожарных гидрантов, обеспечение их исправного состояния 
и готовности к забору воды в любое время года
</t>
  </si>
  <si>
    <t>Работы по опашке территорий по границам населенных пунктов муниципальных образований Московской области, ед</t>
  </si>
  <si>
    <t xml:space="preserve">Мероприятие 01.12. 
Финансовое обеспечение мероприятий по созданию и эксплуатации объектов противопожарной службы 
</t>
  </si>
  <si>
    <t xml:space="preserve">Мероприятие 01.13. 
Проведение работ по возведению пожарного депо из быстровозводимой модульной конструкции полной заводской готовности, по подведению внешних инженерных сетей и по благоустройству, прилегающей к пожарному депо территории 
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</si>
  <si>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территории, ед.</t>
  </si>
  <si>
    <t xml:space="preserve">Основное мероприятие 01. 
Выполнение мероприятий по безопасности населения на водных объектах, расположенных на территории Московской области
</t>
  </si>
  <si>
    <t xml:space="preserve">Мероприятие 01.01. 
Осуществление мероприятий по обеспечению безопасности людей на водных объектах, охране их жизни и здоровья (оплата работы спасательного поста, в том числе в межкупальный период)
</t>
  </si>
  <si>
    <t xml:space="preserve">Мероприятие 01.02. 
Создание безопасных мест отдыха для населения на водных объектах
</t>
  </si>
  <si>
    <t>Цели муниципальной программы</t>
  </si>
  <si>
    <t>2. Повышение уровня защищенности населения и территории Московской области, материальных и культурных ценностей при чрезвычайных ситуациях, пожарах и происшествиях на водных объектах, а также от опасностей, возникающих при военных конфликтах или вследствие этих конфликтов</t>
  </si>
  <si>
    <t>Перечень подпрограмм</t>
  </si>
  <si>
    <t>1. Профилактика преступлений и иных правонарушений</t>
  </si>
  <si>
    <t>3. Обеспечение мероприятий гражданской обороны на территории муниципального образования Московской области</t>
  </si>
  <si>
    <t>4. Обеспечение пожарной безопасности на территории муниципального образования Московской области.</t>
  </si>
  <si>
    <t>5. Обеспечение безопасности населения на водных объектах, расположенных на территории муниципального образования Московской области</t>
  </si>
  <si>
    <t>6 Обеспечивающая подпрограмма.</t>
  </si>
  <si>
    <t>Расходы (тыс. рублей)</t>
  </si>
  <si>
    <t>Внебюджетные источники</t>
  </si>
  <si>
    <t>Всего, в том числе по годам:</t>
  </si>
  <si>
    <t>Средства бюджета городского округа Жуковский  Московской области</t>
  </si>
  <si>
    <t>Количество приобретенного оборудования, наглядных пособий и оснащения  для использования при проведении антитеррористических тренировок на объектах с массовым пребыванием людей (ед.)</t>
  </si>
  <si>
    <t>Социально значимые объекты оборудованы материально-техническими средствами в соответствии с требованиями антитеррористической защищенности (ед.)</t>
  </si>
  <si>
    <t>Количество граждан вновь привлеченных, участвующих в деятельности народных дружин (ед.)</t>
  </si>
  <si>
    <t>Количество народных дружинников, получивших выплаты в соответствии с  требованиями при расчете нормативов расходов бюджета (ед.)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</si>
  <si>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 (ед.)</t>
  </si>
  <si>
    <t>Количество мероприятий по профилактике экстремизма (ед.)</t>
  </si>
  <si>
    <t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(ед.)</t>
  </si>
  <si>
    <t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(тыс. рублей)</t>
  </si>
  <si>
    <t>Количество видеокамер внешних систем видеонаблюдения, интегрированных в систему «Безопасный регион», (ед.)      Подтверждающие материалы: данные портала системы «Безопасный регион»</t>
  </si>
  <si>
    <t>Количество закупленного имущества на обеспечение народных дружин необходимой материально-технической базой (ед.)</t>
  </si>
  <si>
    <t xml:space="preserve">Количество проведенных  «круглых столов» по формированию толерантных межнациональных отношений (ед.) </t>
  </si>
  <si>
    <t>Количество дополнительных мероприятий по обеспечению правопорядка и безопасности граждан (ед)</t>
  </si>
  <si>
    <t>Количество обученных народных дружинников (ед.)</t>
  </si>
  <si>
    <t>Количество обученных педагогов и волонтеров методикам проведения профилактических занятий (ед.)</t>
  </si>
  <si>
    <t xml:space="preserve">Ответственный за выполнение мероприятия </t>
  </si>
  <si>
    <t>Управление безопасности, предупреждения и ликвидации чрезвычайных ситуаций, решения задач гражданской обороны Администрации городского округа Жуковский</t>
  </si>
  <si>
    <t>Ответственные исполнители подпрограмм</t>
  </si>
  <si>
    <t>Краткая характеристика подпрограмм</t>
  </si>
  <si>
    <t>1. Обеспечение правопорядка и безопасности населения Московской области, повышение уровня и эффективности борьбы с преступностью</t>
  </si>
  <si>
    <t>2.  Оказание экстренной помощи населению при угрозах жизни и здоровью, уменьшение материального ущерба при несчастных случаях, авариях, пожарах, нарушениях общественного порядка и при других происшествиях и чрезвычайных ситуациях, а также защита населения от чрезвычайных ситуаций природного и техногенного характера, в том числе предупреждение, ликвидация и (или) минимизация последствий чрезвычайных ситуаций природного и техногенного характера на территории городского круга Жуковский Московской области.</t>
  </si>
  <si>
    <t>3. Повышение эффективности оповещения населения городского округа Жуковский Московской области об опасностях, возникающих при военных конфликтах, а также при угрозе возникновения (возникновении) крупномасштабных чрезвычайных ситуаций природного и техногенного характера, совершенствование методов и способов защиты населения Московской области, материальных и культурных ценностей от опасностей, возникающих при военных конфликтах и чрезвычайных ситуациях, развитие пунктов управления и сил гражданской обороны путем совершенствования их организации и подготовки к использованию по предназначению, а также путем повышения уровня их оснащенности современной специальной техникой, повышение качества подготовки населения в области гражданской обороны</t>
  </si>
  <si>
    <t>4. Повышение пожарной безопасности на территории и в организациях городского округа Жуковский Московской области, в том числе по системам автоматической пожарной сигнализации, системам оповещения и управления эвакуацией и автоматическим установкам пожаротушения, а также разработка требований к системам обнаружения и тушения пожаров в технологических циклах производства, оборудование мест хранения огнетушащих веществ, приобретение печатной продукции агитационного характера</t>
  </si>
  <si>
    <t>5. Создание безопасных мест отдыха для населения на водных объектах, расположенных на территории Московской области, включая оказание первой помощи лицам, находящимся в беспомощном состоянии либо в состоянии, опасном для их жизни и здоровья</t>
  </si>
  <si>
    <t>6. Создание условий для реализации политики в области обеспечения общественной, экономической безопасности, укрепления законности и правопорядка, а также противодействия терроризму, экстремизму и коррупции, незаконному обороту наркотических средств и психотропных веществ на территории региона, защиты населения и территории Московской области от чрезвычайных ситуаций межмуниципального и регионального характера и ликвидации их последствий, гражданской обороны, обеспечения пожарной безопасности, а также осуществления поиска и спасания людей на водных объектах</t>
  </si>
  <si>
    <t>Средства Федерального бюджета</t>
  </si>
  <si>
    <t>Администрация                             (Отдел безопасности)</t>
  </si>
  <si>
    <t xml:space="preserve">Администрация                                   (Отдел безопасности),
ОМВД (по согласованию) </t>
  </si>
  <si>
    <t>Администрация                                   (Отдел безопасности)</t>
  </si>
  <si>
    <t>Администрация                                  (Отдел безопасности)</t>
  </si>
  <si>
    <t>Администрация , Государственная жилищная инспекция и Министерство жилищно-коммунального хозяйства Московской области</t>
  </si>
  <si>
    <t xml:space="preserve">Администрация </t>
  </si>
  <si>
    <t>Администрация</t>
  </si>
  <si>
    <t xml:space="preserve">Мероприятие 01.01. 
Обеспечение деятельности муниципального учреждения «Единая дежурная диспетчерская служба муниципального образования Московской области»
</t>
  </si>
  <si>
    <t>Администрация
(Отдел ЧС и ГО)</t>
  </si>
  <si>
    <t xml:space="preserve">Администрация
(Отдел ЧС и ГО)
Управление образования)
</t>
  </si>
  <si>
    <t> Администрация
(Отдел ЧС и ГО)</t>
  </si>
  <si>
    <t xml:space="preserve">Администрация
(Отдел ЧС и ГО)
</t>
  </si>
  <si>
    <t>Администрация
(Отдел ЧС и ГО
Управление образования)</t>
  </si>
  <si>
    <t xml:space="preserve">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</si>
  <si>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</si>
  <si>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</si>
  <si>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</si>
  <si>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</si>
  <si>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</si>
  <si>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</si>
  <si>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</si>
  <si>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</si>
  <si>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почвы, ед</t>
  </si>
  <si>
    <t>Результат выполнения мероприятий не предусмотрен</t>
  </si>
  <si>
    <t xml:space="preserve">  2023 год                                             </t>
  </si>
  <si>
    <t>Администрация 
(Отдел безопасности)</t>
  </si>
  <si>
    <t>Закупка товаров, работ и услуг для организация деятельности аварийно-спасательных формирований на территории муниципального образования, ед.</t>
  </si>
  <si>
    <t>Администрация 
(Отдел ЧС и ГО)
 МУ «ЖАСО»</t>
  </si>
  <si>
    <t xml:space="preserve">Администрация
(Отдел безопасности, 
Управление образования),
ОМВД (по согласованию) </t>
  </si>
  <si>
    <t xml:space="preserve">Администрация
(Отдел безопасности,
Управление образования),
ОМВД (по согласованию) </t>
  </si>
  <si>
    <t xml:space="preserve">Мероприятие 01.07.
Пропаганда в области пожарной безопасности, содействие распространению пожарно-технических знаний
</t>
  </si>
  <si>
    <t>Мероприятие 01.02. 
Обеспечение деятельности муниципального учреждения в сфере спасения населения и экстренного реагирования на чрезвычайные ситуации (аварийно-спасательные формирования органов местного самоуправления муниципального образования Московской области)</t>
  </si>
  <si>
    <t>1 квартал</t>
  </si>
  <si>
    <t>1 полугодие</t>
  </si>
  <si>
    <t>9 месяцев</t>
  </si>
  <si>
    <t>12 месяцев</t>
  </si>
  <si>
    <t>Ответственный 
за выполнение мероприятия</t>
  </si>
  <si>
    <t>Администрация
(Отдел ЧС и ГО)
МУ «ЖАСО»</t>
  </si>
  <si>
    <t>1.1</t>
  </si>
  <si>
    <t>1.2</t>
  </si>
  <si>
    <t>1.3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</si>
  <si>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</si>
  <si>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</si>
  <si>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</si>
  <si>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</si>
  <si>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</si>
  <si>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</si>
  <si>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</si>
  <si>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</si>
  <si>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</si>
  <si>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</si>
  <si>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</si>
  <si>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</si>
  <si>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</si>
  <si>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</si>
  <si>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</si>
  <si>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</si>
  <si>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</si>
  <si>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</si>
  <si>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 xml:space="preserve">Основное мероприятие 07.
Развитие похоронного дела 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</si>
  <si>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</si>
  <si>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</si>
  <si>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</si>
  <si>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</si>
  <si>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</si>
  <si>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</si>
  <si>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</si>
  <si>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</si>
  <si>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</si>
  <si>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 xml:space="preserve">Мероприятие 01.02. 
Содержание и эксплуатация Системы-112
</t>
  </si>
  <si>
    <t>Основное мероприятие 03. 
Реализация мероприятий по подготовке населения и специалистов и должностных лиц в области гражданской обороны защиты населения и территорий от чрезвычайных ситуаций природного и техногенного характера</t>
  </si>
  <si>
    <t xml:space="preserve">Мероприятие 03.01. 
Подготовка должностных лиц по вопросам гражданской обороны и предупреждения и ликвидации чрезвычайных ситуаций </t>
  </si>
  <si>
    <t>Мероприятие 03.02. 
Создание и обеспечение функционирования учебно-консультационных пунктов на территории муниципального образования Московской области</t>
  </si>
  <si>
    <t xml:space="preserve">Мероприятие 03.03. 
Пропаганда знаний в области гражданской обороны и защиты населения и территории от чрезвычайных ситуаций </t>
  </si>
  <si>
    <t>Мероприятие 03.04. 
Проведение и участие в учениях, соревнованиях, тренировках, смотрах-конкурсах, семинарах (в том числе учащихся общеобразовательных учреждений)</t>
  </si>
  <si>
    <t>Основное мероприятие 04. 
Организация деятельности аварийно-спасательных формирований на территории муниципального образования Московской области</t>
  </si>
  <si>
    <t>Мероприятие 04.01. 
Создание, содержание аварийно-спасательных формирований на территории муниципального образования</t>
  </si>
  <si>
    <t>Основное мероприятие 01. 
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</t>
  </si>
  <si>
    <t xml:space="preserve">Мероприятие 01.02. 
Развитие и модернизация МСОН
</t>
  </si>
  <si>
    <t xml:space="preserve">Мероприятие 03.04. 
Пропаганда знаний в области гражданской обороны </t>
  </si>
  <si>
    <t>3.5</t>
  </si>
  <si>
    <t>Мероприятие 03.05. 
Подготовка безопасных районов для размещения населения, материальных и культурных ценностей, подлежащих эвакуации</t>
  </si>
  <si>
    <t xml:space="preserve">Мероприятие 01.03.
Создание, содержание пожарных водоемов и создание условий для забора воды из них в любое время года (обустройство подъездов с площадками с твердым покрытием для установки пожарных автомобилей)
</t>
  </si>
  <si>
    <t xml:space="preserve">Мероприятие 01.04. 
Оснащение и содержание пожарных извещателей в жилых помещениях, занимаемых малообеспеченными гражданами, малообеспеченными или многодетными семьями Московской области
</t>
  </si>
  <si>
    <t>1.4</t>
  </si>
  <si>
    <t xml:space="preserve">Мероприятие 01.05.
Содержание в исправном состоянии средств обеспечения пожарной безопасности жилых и общественных зданий, находящихся в муниципальной собственности
</t>
  </si>
  <si>
    <t>1.5</t>
  </si>
  <si>
    <t xml:space="preserve">Мероприятие 01.06.
Организация обучения населения мерам пожарной безопасности 
</t>
  </si>
  <si>
    <t>1.6</t>
  </si>
  <si>
    <t>1.7</t>
  </si>
  <si>
    <t xml:space="preserve">Мероприятие 01.08.
Дополнительные мероприятия в условиях особого противопожарного режима
</t>
  </si>
  <si>
    <t>1.8</t>
  </si>
  <si>
    <t xml:space="preserve">Мероприятие 01.10.
Поддержание общественных объединений добровольной пожарной охраны 
</t>
  </si>
  <si>
    <t>1.9</t>
  </si>
  <si>
    <t>Мероприятие 01.11. 
Опашка территорий по границам населенных пунктов муниципальных образований Московской области</t>
  </si>
  <si>
    <t>1.10</t>
  </si>
  <si>
    <t xml:space="preserve">Создана инфраструктура для обеспечения противопожарной безопасности в муниципальных образованиях Московской области, ед
</t>
  </si>
  <si>
    <t>1.11</t>
  </si>
  <si>
    <t>1.12</t>
  </si>
  <si>
    <t>подпрограммы 5 «Обеспечение безопасности населения на водных объектах, расположенных на территории муниципального образования Московской области»</t>
  </si>
  <si>
    <t xml:space="preserve">Ответственный 
за выполнение мероприятия </t>
  </si>
  <si>
    <t xml:space="preserve">Мероприятие 01.03.
Обучение населения, прежде всего детей, плаванию и приемам спасания на воде
</t>
  </si>
  <si>
    <t xml:space="preserve">Основное мероприятие 01. 
Создание условий для реализации полномочий органов местного самоуправления 
</t>
  </si>
  <si>
    <t>подпрограммы 6 «Обеспечивающая подпрограмма»</t>
  </si>
  <si>
    <t>Источники финансирования муниципальной программы,
 в том числе по годам:</t>
  </si>
  <si>
    <r>
      <t xml:space="preserve">Основное мероприятие 01. 
</t>
    </r>
    <r>
      <rPr>
        <sz val="12"/>
        <rFont val="Times New Roman"/>
        <family val="1"/>
        <charset val="204"/>
      </rPr>
      <t xml:space="preserve">Развитие и эксплуатация Системы-112 </t>
    </r>
  </si>
  <si>
    <t xml:space="preserve">Мероприятие 01.01. 
Развитие Системы-112 
</t>
  </si>
  <si>
    <t xml:space="preserve">Обеспечено развитие 
Системы-112, ед. 
</t>
  </si>
  <si>
    <t xml:space="preserve">Обеспечено функционирование Системы-112, ед. </t>
  </si>
  <si>
    <t xml:space="preserve">Мероприятие 02.01. 
Формирование, хранение, использование и восполнение запасов материально-технических, продовольственных и иных средств 
</t>
  </si>
  <si>
    <t>Обучение населения, прежде всего детей, плаванию и приемам спасания на воде, человек</t>
  </si>
  <si>
    <t>Издано листовок, учебных пособий, ед</t>
  </si>
  <si>
    <t>Администрация
(Отдел ЧС и ГО,
Управление образования)</t>
  </si>
  <si>
    <r>
      <t xml:space="preserve">Мероприятие 01.02.                                              
</t>
    </r>
    <r>
      <rPr>
        <sz val="12"/>
        <color theme="1"/>
        <rFont val="Times New Roman"/>
        <family val="1"/>
        <charset val="204"/>
      </rPr>
      <t>Приобретение оборудования (материалов), наглядных пособий и оснащения для использования при проведении тренировок на объектах с массовым пребыванием людей</t>
    </r>
  </si>
  <si>
    <t>Количество восстановленных (ремонт, реставрация, благоустройство) воинских захоронений (шт.)</t>
  </si>
  <si>
    <t>Основное мероприятие 05. 
Создание, содержание системно-аппаратного комплекса "Безопасный город" на территории муниципального образования Московской области</t>
  </si>
  <si>
    <t xml:space="preserve">Мероприятие 01.01. 
Поддержание в постоянной готовности МСОН
</t>
  </si>
  <si>
    <t xml:space="preserve">Издание журналов, агитационного материала, ед.
</t>
  </si>
  <si>
    <t>Основное мероприятие 02. 
Накопление, хранение и использование в целях гражданской обороны запасов материально-технических, продовольственных, медицинских и иных средств</t>
  </si>
  <si>
    <t>Издание буклетов, плакатов, ед.</t>
  </si>
  <si>
    <t xml:space="preserve">
Администрация
(Отдел безопасности)</t>
  </si>
  <si>
    <t xml:space="preserve">IХ. Перечень мероприятий </t>
  </si>
  <si>
    <t xml:space="preserve">XII. Перечень мероприятий
</t>
  </si>
  <si>
    <t xml:space="preserve">XIII. Перечень мероприятий 
</t>
  </si>
  <si>
    <t>Х. Перечень мероприятий</t>
  </si>
  <si>
    <t xml:space="preserve">XI. Перечень мероприятий </t>
  </si>
  <si>
    <t>Основное мероприятие 02.  
Обеспечение деятельности общественных объединений правоохранительной направленности</t>
  </si>
  <si>
    <t>Администрация
(Отдел безопасности)</t>
  </si>
  <si>
    <t>Администрация                                   
(Управление образования, отдел безопасности)</t>
  </si>
  <si>
    <t>Администрация
(Управление образования, отдел безопасности)</t>
  </si>
  <si>
    <t>Администрация
(Управление образования)</t>
  </si>
  <si>
    <t>Основное мероприятие 05.
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</t>
  </si>
  <si>
    <t xml:space="preserve">Основное мероприятие 03.
 Реализация мероприятий по обеспечению общественного порядка и общественной безопасности, профилактике проявлений экстремизма </t>
  </si>
  <si>
    <t>Мероприятие 01.03.
Оборудование и (или) модернизация социально значимых объектов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 укрепленности (закупка товаров, работ, услуг)</t>
  </si>
  <si>
    <t>Мероприятие 02.01.                                       
Проведение мероприятий по привлечению граждан, принимающих участие в деятельности народных дружин</t>
  </si>
  <si>
    <t>Мероприятие 02.02.
Материальное стимулирование народных дружинников</t>
  </si>
  <si>
    <t>Мероприятие 02.03.                                            
Материально-техническое обеспечение деятельности народных дружин</t>
  </si>
  <si>
    <t>Мероприятие 02.04.                                        
Проведение мероприятий по обеспечению правопорядка и безопасности граждан</t>
  </si>
  <si>
    <t>Мероприятие 02.05.   
Осуществление мероприятий по обучению народных дружинников</t>
  </si>
  <si>
    <t>Мероприятие 03.01.
Участие в мероприятиях по профилактике терроризма и рейдах в местах массового отдыха и скопления молодежи с целью выявления экстремистски настроенных лиц</t>
  </si>
  <si>
    <t>Мероприятие 03.02.
Проведение мероприятий по профилактике экстремизма</t>
  </si>
  <si>
    <t>Мероприятие 03.03.
Организация и проведение «круглых столов» с лидерами местных национально-культурных объединений и религиозных организаций по вопросам социальной и культурной адаптации мигрантов, предупреждения конфликтных ситуаций среди молодежи, воспитания  межнациональной и межконфессиональной толерантности</t>
  </si>
  <si>
    <t>Мероприятие 03.04.
Организация и проведение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</t>
  </si>
  <si>
    <t>Мероприятие 04.03.
Техническое обслуживание и модернизация оборудования системы «Безопасный регион»</t>
  </si>
  <si>
    <t>Мероприятие 04.04.
Обеспечение интеграции в систему «Безопасный регион» видеокамер внешних систем видеонаблюдения (неденежное)</t>
  </si>
  <si>
    <t>Мероприятие 05.01.
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</si>
  <si>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Мероприятие 05.02.
Проведение антинаркотических мероприятий с использованием профилактических программ, одобренных Министерством образования Московской области</t>
  </si>
  <si>
    <t>Мероприятие 05.03.
Обучение педагогов и волонтеров методикам проведения профилактических занятий с использованием программ, одобренных Министерством образования Московской области</t>
  </si>
  <si>
    <t>Мероприятие 05.04.
Изготовление и размещение рекламы, агитационных материалов направленных на: информирование общественности и целевых групп профилактики о государственной стратегии, а также реализуемой профилактической деятельности в отношении наркомании; формирования общественного мнения, направленного на изменение норм, связанных с поведением «риска», и пропаганду ценностей здорового образа жизни; - информирование о рисках, связанных с наркотиками; стимулирование подростков и молодежи и их родителей к обращению за психологической и иной профессиональной помощью</t>
  </si>
  <si>
    <t>Мероприятие 07.01.
Обустройство и восстановление воинских захоронений, расположенных на территории Московской области</t>
  </si>
  <si>
    <t xml:space="preserve"> Мероприятие 07.02.
 Реализация мероприятий по транспортировке умерших в морг, включая погрузо-разгрузочные работы, с мест обнаружения или происшествия для проведения судебно-медицинской экспертизы</t>
  </si>
  <si>
    <t>Мероприятие 07.03.
Возмещение специализированной службе по вопросам похоронного дела стоимости услуг по погребению умерших, в части, превышающей размер возмещения, установленный законодательством РФ и МО</t>
  </si>
  <si>
    <t>Мероприятие 07.04.
Расходы на обеспечение деятельности (оказание услуг) в сфере похоронного дела</t>
  </si>
  <si>
    <t>Мероприятие 07.05.
Оформление земельных участков под кладбищами в муниципальную собственность, включая создание новых кладбищ</t>
  </si>
  <si>
    <t>Мероприятие 07.06.
Зимние и летние работы по содержанию мест захоронений, текущий и капитальный ремонт основных фондов</t>
  </si>
  <si>
    <t>Мероприятие 07.07.
Содержание и благоустройство воинских, почетных, одиночных захоронений в случаях, если погребение осуществлялось за счет средств федерального бюджета, бюджета субъекта Российской Федерации или бюджетов муниципальных образований, а также иных захоронений и памятников, находящихся под охраной государства</t>
  </si>
  <si>
    <t>Мероприятие 07.08.
Содержание и благоустройство могил и надгробий Героев Советского Союза, Героев Российской Федерации или полных кавалеров ордена Славы при отсутствии близких родственников, если таковые могилы и надгробия имеются на территории кладбищ</t>
  </si>
  <si>
    <t xml:space="preserve">Мероприятие 07.09.
Проведение инвентаризации мест захоронений </t>
  </si>
  <si>
    <t xml:space="preserve">Администрация 
</t>
  </si>
  <si>
    <t>Администрация 
МКУ "Ритуальная служба"</t>
  </si>
  <si>
    <t>Итого 2025 год</t>
  </si>
  <si>
    <t>Итого
2025 год</t>
  </si>
  <si>
    <t>Итого 
2025 год</t>
  </si>
  <si>
    <t>3.6</t>
  </si>
  <si>
    <t>2024-2027</t>
  </si>
  <si>
    <t xml:space="preserve">Мероприятие 03.05. 
Разработка Плана действий по предупреждению и ликвидации чрезвычайных ситуаций природного и техногенного характера муниципального образования
</t>
  </si>
  <si>
    <t xml:space="preserve">Разработан и утвержден План действий по предупреждению и ликвидации чрезвычайных ситуаций природного и техногенного характера муниципального образования, ед.
</t>
  </si>
  <si>
    <t xml:space="preserve">Мероприятие 03.06. 
Разработка Паспорта безопасности территории муниципального образования
</t>
  </si>
  <si>
    <t xml:space="preserve">Разработан и утвержден Паспорт безопасности территории муниципального образования, ед.
</t>
  </si>
  <si>
    <t>2025 гогд</t>
  </si>
  <si>
    <t>№ 
п/п</t>
  </si>
  <si>
    <t xml:space="preserve"> VIII. Перечень мероприятий</t>
  </si>
  <si>
    <t>подпрограммы 1 «Профилактика преступлений и иных правонарушений»</t>
  </si>
  <si>
    <t>Мероприятие 03.06. 
Разработка Плана гражданской обороны и защиты населения муниципального образования</t>
  </si>
  <si>
    <t xml:space="preserve">Разработан и утвержден План гражданской обороны и защиты населения муниципального образования, ед.
</t>
  </si>
  <si>
    <t>№
п/п</t>
  </si>
  <si>
    <t>Обучено должностных лиц по вопросам предупреждения и ликвидации чрезвычайных ситуаций и гражданской обороны, человек</t>
  </si>
  <si>
    <t>Мероприятие 05.01
Создание, содержание системно-аппаратного комплекса "Безопасный город"</t>
  </si>
  <si>
    <t>Создание, содержание системно-аппаратного комплекса "Безопасный город", ед</t>
  </si>
  <si>
    <t>2. Обеспечение мероприятий по защите населения и территорий от чрезвычайных ситуаций</t>
  </si>
  <si>
    <t>‒</t>
  </si>
  <si>
    <t>подпрограммы 2 «Обеспечение мероприятий по защите населения и территорий от чрезвычайных ситуаций»</t>
  </si>
  <si>
    <t>Подготовлено должностных лиц в области гражданской обороны и защиты населения от чрезвычайных ситуаций, чел.</t>
  </si>
  <si>
    <t>Мероприятие 01.01.                                  
Проведение мероприятий по профилактике терроризма, экстремизма</t>
  </si>
  <si>
    <t>Количество мероприятий по профилактике терроризма, экстремизма (ед.)</t>
  </si>
  <si>
    <t>Количество листовок, рекламных баннеров, агитационных материалов противомошеннической направленности (ед.)</t>
  </si>
  <si>
    <t>к постановлению Администрации городского округа Жуковский</t>
  </si>
  <si>
    <t>от «____» _____________ 20____г.</t>
  </si>
  <si>
    <t>№______________</t>
  </si>
  <si>
    <t>2025-2027</t>
  </si>
  <si>
    <t>«</t>
  </si>
  <si>
    <t>Приложение №1</t>
  </si>
  <si>
    <t>Основное мероприятие 01. 
Повышение степени антитеррористической защищенности социально значимых объектов, находящихся в собственности муниципального образования и мест с массовым пребыванием людей</t>
  </si>
  <si>
    <t>Основное мероприятие 04. 
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</si>
  <si>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-</t>
  </si>
  <si>
    <t>Мероприятие 05.05.
Организация и проведение на территории муниципального образования антинаркотических месячников, приуроченных к Международному дню борьбы с наркоманией и наркобизнесом и к проведению в образовательных организациях социально-психологического и медицинского тестирования</t>
  </si>
  <si>
    <t>Количество МКУ, осуществляющих деятельность в сфере похоронного дела (шт.)</t>
  </si>
  <si>
    <r>
      <rPr>
        <sz val="12"/>
        <color theme="1"/>
        <rFont val="Calibri"/>
        <family val="2"/>
        <charset val="204"/>
      </rPr>
      <t>»</t>
    </r>
    <r>
      <rPr>
        <sz val="10.8"/>
        <color theme="1"/>
        <rFont val="Times New Roman"/>
        <family val="1"/>
        <charset val="204"/>
      </rPr>
      <t>.</t>
    </r>
  </si>
  <si>
    <t>Мероприятие 03.05.
Изготовление и размещение рекламы, агитационных материалов направленных на: информирование общественности и целевых групп профилактики о различных формах мошенничества</t>
  </si>
  <si>
    <t>Мероприятие 04.01.
Оказание услуг по предоставлению видеоизображения для системы «Безопасный регион» с видеокамер, установленных в местах массового скопления людей, на детских игровых, спортивных площадках, социальных объектах, контейнерных площадках (площадках ТБО),  остановках общественного транспорта</t>
  </si>
  <si>
    <t xml:space="preserve">Количество видеокамер, установленных на территории муниципального образования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площадках, социальных объектах, контейнерных площадках (площадках ТБО),  остановках общественного транспорта (ед.)
Подтверждающие материалы: ссылки на заключенные муниципальные контракты на сайте zakupki.gov.ru
</t>
  </si>
  <si>
    <t xml:space="preserve">Выполнение технических условий и получение сертификата внешней системы видеонаблюдения, интегрированной в систему «Безопасный регион» 
</t>
  </si>
  <si>
    <t xml:space="preserve">Мероприятие 04.02.
Проведение работ по установке видеокамер на подъездах многоквартирных домов и контейнерных площадках (площадках ТБО) и подключению их к системе «Безопасный регион» (в т.ч. в рамках муниципальных контрактов на оказание услуг по предоставлению видеоизображений для системы «Безопасный регион»)
</t>
  </si>
  <si>
    <t>Результат выполнения мероприятия.
Количество видеокамер, установленных на подъездах многоквартирных домов и контейнерных площадках (площадках ТБО) и подключенных к системе «Безопасный регион» (ед.)
Подтверждающие материалы: данные Рейтинга- 45</t>
  </si>
  <si>
    <t>4.5</t>
  </si>
  <si>
    <t>Мероприятие 04.08.
Выполнение работ по созданию программно-технических комплексов видеонаблюдения с подключением к системе "Безопасный регион" на строящихся (или построенных) многоквартирных жилых домах для переселения граждан из аварийного жилищного фондаиз аварийного жилищного фонда</t>
  </si>
  <si>
    <t>».</t>
  </si>
  <si>
    <t xml:space="preserve">Приложение №2 </t>
  </si>
  <si>
    <t xml:space="preserve">Приложение №3 </t>
  </si>
  <si>
    <t xml:space="preserve">Приложение №4 </t>
  </si>
  <si>
    <t>от «19» декабря 2025г.</t>
  </si>
  <si>
    <t>№ 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</si>
</sst>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0000"/>
    <numFmt numFmtId="165" formatCode="#,##0.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0.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6" fillId="0" borderId="0" xfId="0" applyFont="1"/>
    <xf numFmtId="0" fontId="1" fillId="0" borderId="0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0" xfId="0" applyFont="1"/>
    <xf numFmtId="164" fontId="8" fillId="0" borderId="7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0" fillId="0" borderId="0" xfId="0" applyFill="1"/>
    <xf numFmtId="165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5" fontId="8" fillId="0" borderId="7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/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13" fillId="0" borderId="0" xfId="0" applyFont="1"/>
    <xf numFmtId="0" fontId="6" fillId="0" borderId="0" xfId="0" applyFont="1" applyAlignment="1">
      <alignment horizontal="righ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165" fontId="14" fillId="0" borderId="7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4" fontId="8" fillId="0" borderId="7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5" fontId="14" fillId="0" borderId="7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14" fillId="0" borderId="7" xfId="0" applyNumberFormat="1" applyFont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vertical="center" wrapText="1"/>
    </xf>
    <xf numFmtId="165" fontId="14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8" fillId="3" borderId="8" xfId="0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65" fontId="8" fillId="0" borderId="8" xfId="1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top" wrapText="1"/>
    </xf>
    <xf numFmtId="0" fontId="1" fillId="0" borderId="0" xfId="0" applyFont="1" applyBorder="1" applyAlignment="1">
      <alignment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8" fillId="0" borderId="7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top" wrapText="1"/>
    </xf>
    <xf numFmtId="0" fontId="14" fillId="0" borderId="7" xfId="0" applyFont="1" applyBorder="1" applyAlignment="1">
      <alignment horizontal="left" vertical="top" wrapText="1"/>
    </xf>
    <xf numFmtId="165" fontId="8" fillId="0" borderId="6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5" fontId="14" fillId="0" borderId="6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4" fillId="2" borderId="6" xfId="0" applyNumberFormat="1" applyFont="1" applyFill="1" applyBorder="1" applyAlignment="1">
      <alignment horizontal="center" vertical="center" wrapText="1"/>
    </xf>
    <xf numFmtId="165" fontId="14" fillId="2" borderId="4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vertical="center" wrapText="1"/>
    </xf>
    <xf numFmtId="165" fontId="14" fillId="2" borderId="8" xfId="0" applyNumberFormat="1" applyFont="1" applyFill="1" applyBorder="1" applyAlignment="1">
      <alignment horizontal="center" vertical="center" wrapText="1"/>
    </xf>
    <xf numFmtId="165" fontId="8" fillId="2" borderId="8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165" fontId="14" fillId="0" borderId="8" xfId="0" applyNumberFormat="1" applyFont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view="pageBreakPreview" zoomScale="70" zoomScaleNormal="70" zoomScaleSheetLayoutView="70" zoomScalePageLayoutView="60" workbookViewId="0">
      <selection activeCell="C10" sqref="C10:H10"/>
    </sheetView>
  </sheetViews>
  <sheetFormatPr defaultRowHeight="15" x14ac:dyDescent="0.25"/>
  <cols>
    <col min="1" max="1" width="32.7109375" style="3" customWidth="1"/>
    <col min="2" max="2" width="40.140625" style="3" customWidth="1"/>
    <col min="3" max="8" width="33.85546875" style="3" customWidth="1"/>
    <col min="9" max="9" width="9.140625" style="3" customWidth="1"/>
    <col min="10" max="16384" width="9.140625" style="3"/>
  </cols>
  <sheetData>
    <row r="1" spans="1:15" customFormat="1" x14ac:dyDescent="0.25">
      <c r="A1" s="41"/>
      <c r="E1" s="112"/>
      <c r="F1" s="112"/>
      <c r="G1" s="124" t="s">
        <v>300</v>
      </c>
      <c r="H1" s="124"/>
      <c r="I1" s="3"/>
      <c r="J1" s="3"/>
      <c r="K1" s="3"/>
      <c r="L1" s="3"/>
      <c r="M1" s="3"/>
      <c r="N1" s="3"/>
      <c r="O1" s="3"/>
    </row>
    <row r="2" spans="1:15" customFormat="1" x14ac:dyDescent="0.25">
      <c r="A2" s="41"/>
      <c r="E2" s="112"/>
      <c r="F2" s="112"/>
      <c r="G2" s="124" t="s">
        <v>295</v>
      </c>
      <c r="H2" s="124"/>
      <c r="I2" s="3"/>
      <c r="J2" s="3"/>
      <c r="K2" s="3"/>
      <c r="L2" s="3"/>
      <c r="M2" s="3"/>
      <c r="N2" s="3"/>
      <c r="O2" s="3"/>
    </row>
    <row r="3" spans="1:15" customFormat="1" x14ac:dyDescent="0.25">
      <c r="A3" s="41"/>
      <c r="E3" s="112"/>
      <c r="F3" s="112"/>
      <c r="G3" s="124" t="s">
        <v>296</v>
      </c>
      <c r="H3" s="124"/>
      <c r="I3" s="3"/>
      <c r="J3" s="3"/>
      <c r="K3" s="3"/>
      <c r="L3" s="3"/>
      <c r="M3" s="3"/>
      <c r="N3" s="3"/>
      <c r="O3" s="3"/>
    </row>
    <row r="4" spans="1:15" customFormat="1" x14ac:dyDescent="0.25">
      <c r="A4" s="121" t="s">
        <v>72</v>
      </c>
      <c r="B4" s="121"/>
      <c r="E4" s="112"/>
      <c r="F4" s="112"/>
      <c r="G4" s="124" t="s">
        <v>297</v>
      </c>
      <c r="H4" s="124"/>
      <c r="I4" s="3"/>
      <c r="J4" s="3"/>
      <c r="K4" s="3"/>
      <c r="L4" s="3"/>
      <c r="M4" s="3"/>
      <c r="N4" s="3"/>
      <c r="O4" s="3"/>
    </row>
    <row r="5" spans="1:15" ht="39.950000000000003" customHeight="1" x14ac:dyDescent="0.25">
      <c r="A5" s="121"/>
      <c r="B5" s="121"/>
      <c r="C5" s="116" t="s">
        <v>73</v>
      </c>
      <c r="D5" s="117"/>
      <c r="E5" s="117"/>
      <c r="F5" s="117"/>
      <c r="G5" s="117"/>
      <c r="H5" s="118"/>
    </row>
    <row r="6" spans="1:15" ht="24" customHeight="1" x14ac:dyDescent="0.25">
      <c r="A6" s="121" t="s">
        <v>74</v>
      </c>
      <c r="B6" s="121"/>
      <c r="C6" s="116" t="s">
        <v>100</v>
      </c>
      <c r="D6" s="117"/>
      <c r="E6" s="117"/>
      <c r="F6" s="117"/>
      <c r="G6" s="117"/>
      <c r="H6" s="118"/>
    </row>
    <row r="7" spans="1:15" ht="24.75" customHeight="1" x14ac:dyDescent="0.25">
      <c r="A7" s="123" t="s">
        <v>75</v>
      </c>
      <c r="B7" s="123"/>
      <c r="C7" s="116" t="s">
        <v>99</v>
      </c>
      <c r="D7" s="117"/>
      <c r="E7" s="117"/>
      <c r="F7" s="117"/>
      <c r="G7" s="117"/>
      <c r="H7" s="118"/>
    </row>
    <row r="8" spans="1:15" ht="38.25" customHeight="1" x14ac:dyDescent="0.25">
      <c r="A8" s="123" t="s">
        <v>288</v>
      </c>
      <c r="B8" s="123"/>
      <c r="C8" s="116" t="s">
        <v>99</v>
      </c>
      <c r="D8" s="117"/>
      <c r="E8" s="117"/>
      <c r="F8" s="117"/>
      <c r="G8" s="117"/>
      <c r="H8" s="118"/>
    </row>
    <row r="9" spans="1:15" ht="38.25" customHeight="1" x14ac:dyDescent="0.25">
      <c r="A9" s="123" t="s">
        <v>76</v>
      </c>
      <c r="B9" s="123"/>
      <c r="C9" s="116" t="s">
        <v>99</v>
      </c>
      <c r="D9" s="117"/>
      <c r="E9" s="117"/>
      <c r="F9" s="117"/>
      <c r="G9" s="117"/>
      <c r="H9" s="118"/>
    </row>
    <row r="10" spans="1:15" ht="38.25" customHeight="1" x14ac:dyDescent="0.25">
      <c r="A10" s="123" t="s">
        <v>77</v>
      </c>
      <c r="B10" s="123"/>
      <c r="C10" s="116" t="s">
        <v>99</v>
      </c>
      <c r="D10" s="117"/>
      <c r="E10" s="117"/>
      <c r="F10" s="117"/>
      <c r="G10" s="117"/>
      <c r="H10" s="118"/>
    </row>
    <row r="11" spans="1:15" ht="53.25" customHeight="1" x14ac:dyDescent="0.25">
      <c r="A11" s="123" t="s">
        <v>78</v>
      </c>
      <c r="B11" s="123"/>
      <c r="C11" s="116" t="s">
        <v>99</v>
      </c>
      <c r="D11" s="117"/>
      <c r="E11" s="117"/>
      <c r="F11" s="117"/>
      <c r="G11" s="117"/>
      <c r="H11" s="118"/>
    </row>
    <row r="12" spans="1:15" ht="21.75" customHeight="1" x14ac:dyDescent="0.25">
      <c r="A12" s="123" t="s">
        <v>79</v>
      </c>
      <c r="B12" s="123"/>
      <c r="C12" s="116" t="s">
        <v>99</v>
      </c>
      <c r="D12" s="117"/>
      <c r="E12" s="117"/>
      <c r="F12" s="117"/>
      <c r="G12" s="117"/>
      <c r="H12" s="118"/>
    </row>
    <row r="13" spans="1:15" ht="24" customHeight="1" x14ac:dyDescent="0.25">
      <c r="A13" s="122" t="s">
        <v>101</v>
      </c>
      <c r="B13" s="122"/>
      <c r="C13" s="116" t="s">
        <v>102</v>
      </c>
      <c r="D13" s="117"/>
      <c r="E13" s="117"/>
      <c r="F13" s="117"/>
      <c r="G13" s="117"/>
      <c r="H13" s="118"/>
    </row>
    <row r="14" spans="1:15" ht="57" customHeight="1" x14ac:dyDescent="0.25">
      <c r="A14" s="122"/>
      <c r="B14" s="122"/>
      <c r="C14" s="116" t="s">
        <v>103</v>
      </c>
      <c r="D14" s="117"/>
      <c r="E14" s="117"/>
      <c r="F14" s="117"/>
      <c r="G14" s="117"/>
      <c r="H14" s="118"/>
    </row>
    <row r="15" spans="1:15" ht="81" customHeight="1" x14ac:dyDescent="0.25">
      <c r="A15" s="122"/>
      <c r="B15" s="122"/>
      <c r="C15" s="116" t="s">
        <v>104</v>
      </c>
      <c r="D15" s="117"/>
      <c r="E15" s="117"/>
      <c r="F15" s="117"/>
      <c r="G15" s="117"/>
      <c r="H15" s="118"/>
    </row>
    <row r="16" spans="1:15" ht="61.5" customHeight="1" x14ac:dyDescent="0.25">
      <c r="A16" s="122"/>
      <c r="B16" s="122"/>
      <c r="C16" s="116" t="s">
        <v>105</v>
      </c>
      <c r="D16" s="117"/>
      <c r="E16" s="117"/>
      <c r="F16" s="117"/>
      <c r="G16" s="117"/>
      <c r="H16" s="118"/>
    </row>
    <row r="17" spans="1:8" ht="38.25" customHeight="1" x14ac:dyDescent="0.25">
      <c r="A17" s="122"/>
      <c r="B17" s="122"/>
      <c r="C17" s="116" t="s">
        <v>106</v>
      </c>
      <c r="D17" s="117"/>
      <c r="E17" s="117"/>
      <c r="F17" s="117"/>
      <c r="G17" s="117"/>
      <c r="H17" s="118"/>
    </row>
    <row r="18" spans="1:8" ht="71.25" customHeight="1" x14ac:dyDescent="0.25">
      <c r="A18" s="122"/>
      <c r="B18" s="122"/>
      <c r="C18" s="116" t="s">
        <v>107</v>
      </c>
      <c r="D18" s="117"/>
      <c r="E18" s="117"/>
      <c r="F18" s="117"/>
      <c r="G18" s="117"/>
      <c r="H18" s="118"/>
    </row>
    <row r="19" spans="1:8" ht="34.5" customHeight="1" x14ac:dyDescent="0.25">
      <c r="A19" s="120" t="s">
        <v>213</v>
      </c>
      <c r="B19" s="120"/>
      <c r="C19" s="113" t="s">
        <v>80</v>
      </c>
      <c r="D19" s="114"/>
      <c r="E19" s="114"/>
      <c r="F19" s="114"/>
      <c r="G19" s="114"/>
      <c r="H19" s="115"/>
    </row>
    <row r="20" spans="1:8" ht="30" customHeight="1" x14ac:dyDescent="0.25">
      <c r="A20" s="120"/>
      <c r="B20" s="120"/>
      <c r="C20" s="75" t="s">
        <v>15</v>
      </c>
      <c r="D20" s="75" t="s">
        <v>6</v>
      </c>
      <c r="E20" s="75" t="s">
        <v>7</v>
      </c>
      <c r="F20" s="75" t="s">
        <v>8</v>
      </c>
      <c r="G20" s="75" t="s">
        <v>9</v>
      </c>
      <c r="H20" s="75" t="s">
        <v>10</v>
      </c>
    </row>
    <row r="21" spans="1:8" ht="30" customHeight="1" x14ac:dyDescent="0.25">
      <c r="A21" s="121" t="s">
        <v>108</v>
      </c>
      <c r="B21" s="121"/>
      <c r="C21" s="80">
        <f>SUM(D21:H21)</f>
        <v>0</v>
      </c>
      <c r="D21" s="80">
        <f>ПМ1!F298+ПМ2!F130+ПМ3!F99+ПМ4!F113+ПМ5!F37+ПМ6!F23</f>
        <v>0</v>
      </c>
      <c r="E21" s="80">
        <f>ПМ1!G298+ПМ2!G130+ПМ3!G99+ПМ4!G113+ПМ5!G37+ПМ6!G23</f>
        <v>0</v>
      </c>
      <c r="F21" s="80">
        <f>ПМ1!H298+ПМ2!H130+ПМ3!H99+ПМ4!H113+ПМ5!H37+ПМ6!H23</f>
        <v>0</v>
      </c>
      <c r="G21" s="80">
        <f>ПМ1!M298+ПМ2!M130+ПМ3!M99+ПМ4!M113+ПМ5!M37+ПМ6!I23</f>
        <v>0</v>
      </c>
      <c r="H21" s="80">
        <f>ПМ1!N298+ПМ2!N130+ПМ3!N99+ПМ4!N113+ПМ5!N37+ПМ6!J23</f>
        <v>0</v>
      </c>
    </row>
    <row r="22" spans="1:8" ht="36.75" customHeight="1" x14ac:dyDescent="0.25">
      <c r="A22" s="119" t="s">
        <v>23</v>
      </c>
      <c r="B22" s="119"/>
      <c r="C22" s="80">
        <f>SUM(D22:H22)</f>
        <v>6485.5380000000005</v>
      </c>
      <c r="D22" s="80">
        <f>ПМ1!F299+ПМ2!F131+ПМ3!F100+ПМ4!F114+ПМ5!F38+ПМ6!F24</f>
        <v>1318</v>
      </c>
      <c r="E22" s="80">
        <f>ПМ1!G299+ПМ2!G131+ПМ3!G100+ПМ4!G114+ПМ5!G38+ПМ6!G24</f>
        <v>1318</v>
      </c>
      <c r="F22" s="80">
        <f>ПМ1!H299+ПМ2!H131+ПМ3!H100+ПМ4!H114+ПМ5!H38+ПМ6!H24</f>
        <v>1283.538</v>
      </c>
      <c r="G22" s="80">
        <f>ПМ1!M299+ПМ2!M131+ПМ3!M100+ПМ4!M114+ПМ5!M38+ПМ6!I24</f>
        <v>1283</v>
      </c>
      <c r="H22" s="80">
        <f>ПМ1!N299+ПМ2!N131+ПМ3!N100+ПМ4!N114+ПМ5!N38+ПМ6!J24</f>
        <v>1283</v>
      </c>
    </row>
    <row r="23" spans="1:8" ht="38.25" customHeight="1" x14ac:dyDescent="0.25">
      <c r="A23" s="119" t="s">
        <v>83</v>
      </c>
      <c r="B23" s="119"/>
      <c r="C23" s="80">
        <f>SUM(D23:H23)</f>
        <v>477094.48648999998</v>
      </c>
      <c r="D23" s="80">
        <f>ПМ1!F300+ПМ2!F132+ПМ3!F101+ПМ4!F115+ПМ5!F39+ПМ6!F25</f>
        <v>85816.981679999997</v>
      </c>
      <c r="E23" s="80">
        <f>ПМ1!G300+ПМ2!G132+ПМ3!G101+ПМ4!G115+ПМ5!G39+ПМ6!G25</f>
        <v>97258.451570000005</v>
      </c>
      <c r="F23" s="80">
        <f>ПМ1!H300+ПМ2!H132+ПМ3!H101+ПМ4!H115+ПМ5!H39+ПМ6!H25</f>
        <v>106823.65243999998</v>
      </c>
      <c r="G23" s="80">
        <f>ПМ1!M300+ПМ2!M132+ПМ3!M101+ПМ4!M115+ПМ5!M39+ПМ6!I25</f>
        <v>92512.190039999987</v>
      </c>
      <c r="H23" s="80">
        <f>ПМ1!N300+ПМ2!N132+ПМ3!N101+ПМ4!N115+ПМ5!N39+ПМ6!J25</f>
        <v>94683.210760000002</v>
      </c>
    </row>
    <row r="24" spans="1:8" ht="39" customHeight="1" x14ac:dyDescent="0.25">
      <c r="A24" s="119" t="s">
        <v>81</v>
      </c>
      <c r="B24" s="119"/>
      <c r="C24" s="80">
        <f>SUM(D24:H24)</f>
        <v>0</v>
      </c>
      <c r="D24" s="80">
        <f>ПМ1!F301+ПМ2!F133+ПМ3!F102+ПМ4!F116+ПМ5!F40+ПМ6!F26</f>
        <v>0</v>
      </c>
      <c r="E24" s="80">
        <f>ПМ1!G301+ПМ2!G133+ПМ3!G102+ПМ4!G116+ПМ5!G40+ПМ6!G26</f>
        <v>0</v>
      </c>
      <c r="F24" s="80">
        <f>ПМ1!H301+ПМ2!H133+ПМ3!H102+ПМ4!H116+ПМ5!H40+ПМ6!H26</f>
        <v>0</v>
      </c>
      <c r="G24" s="80">
        <f>ПМ1!M301+ПМ2!M133+ПМ3!M102+ПМ4!M116+ПМ5!M40+ПМ6!I26</f>
        <v>0</v>
      </c>
      <c r="H24" s="80">
        <f>ПМ1!N301+ПМ2!N133+ПМ3!N102+ПМ4!N116+ПМ5!N40+ПМ6!J26</f>
        <v>0</v>
      </c>
    </row>
    <row r="25" spans="1:8" ht="35.25" customHeight="1" x14ac:dyDescent="0.25">
      <c r="A25" s="119" t="s">
        <v>82</v>
      </c>
      <c r="B25" s="119"/>
      <c r="C25" s="80">
        <f>SUM(D25:H25)</f>
        <v>483580.02448999992</v>
      </c>
      <c r="D25" s="80">
        <f>SUM(D21:D24)</f>
        <v>87134.981679999997</v>
      </c>
      <c r="E25" s="80">
        <f>SUM(E21:E24)</f>
        <v>98576.451570000005</v>
      </c>
      <c r="F25" s="80">
        <f>SUM(F21:F24)</f>
        <v>108107.19043999998</v>
      </c>
      <c r="G25" s="80">
        <f>SUM(G21:G24)</f>
        <v>93795.190039999987</v>
      </c>
      <c r="H25" s="80">
        <f>SUM(H21:H24)</f>
        <v>95966.210760000002</v>
      </c>
    </row>
    <row r="26" spans="1:8" ht="15.75" x14ac:dyDescent="0.25">
      <c r="H26" s="84" t="s">
        <v>315</v>
      </c>
    </row>
  </sheetData>
  <mergeCells count="34">
    <mergeCell ref="A12:B12"/>
    <mergeCell ref="C5:H5"/>
    <mergeCell ref="A4:B5"/>
    <mergeCell ref="G1:H1"/>
    <mergeCell ref="G2:H2"/>
    <mergeCell ref="G3:H3"/>
    <mergeCell ref="G4:H4"/>
    <mergeCell ref="A13:B18"/>
    <mergeCell ref="C6:H6"/>
    <mergeCell ref="C13:H13"/>
    <mergeCell ref="C12:H12"/>
    <mergeCell ref="C11:H11"/>
    <mergeCell ref="C10:H10"/>
    <mergeCell ref="A6:B6"/>
    <mergeCell ref="C7:H7"/>
    <mergeCell ref="A8:B8"/>
    <mergeCell ref="C8:H8"/>
    <mergeCell ref="A9:B9"/>
    <mergeCell ref="C9:H9"/>
    <mergeCell ref="A7:B7"/>
    <mergeCell ref="C14:H14"/>
    <mergeCell ref="A10:B10"/>
    <mergeCell ref="A11:B11"/>
    <mergeCell ref="A25:B25"/>
    <mergeCell ref="A19:B20"/>
    <mergeCell ref="A22:B22"/>
    <mergeCell ref="A23:B23"/>
    <mergeCell ref="A24:B24"/>
    <mergeCell ref="A21:B21"/>
    <mergeCell ref="C19:H19"/>
    <mergeCell ref="C18:H18"/>
    <mergeCell ref="C17:H17"/>
    <mergeCell ref="C16:H16"/>
    <mergeCell ref="C15:H15"/>
  </mergeCells>
  <printOptions horizontalCentered="1" verticalCentered="1"/>
  <pageMargins left="0.19685039370078741" right="0.19685039370078741" top="0.74803149606299213" bottom="0.19685039370078741" header="0.51181102362204722" footer="0"/>
  <pageSetup paperSize="9" scale="52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4"/>
  <sheetViews>
    <sheetView view="pageBreakPreview" zoomScaleNormal="90" zoomScaleSheetLayoutView="100" zoomScalePageLayoutView="80" workbookViewId="0">
      <selection sqref="A1:XFD1048576"/>
    </sheetView>
  </sheetViews>
  <sheetFormatPr defaultRowHeight="15" x14ac:dyDescent="0.25"/>
  <cols>
    <col min="1" max="1" width="5.7109375" style="41" customWidth="1"/>
    <col min="2" max="2" width="42.7109375" customWidth="1"/>
    <col min="3" max="3" width="15.7109375" customWidth="1"/>
    <col min="4" max="4" width="25.7109375" customWidth="1"/>
    <col min="5" max="5" width="15.7109375" customWidth="1"/>
    <col min="6" max="7" width="14.7109375" customWidth="1"/>
    <col min="8" max="12" width="10.7109375" customWidth="1"/>
    <col min="13" max="14" width="14.7109375" customWidth="1"/>
    <col min="15" max="15" width="18.7109375" customWidth="1"/>
    <col min="16" max="16" width="8.7109375" customWidth="1"/>
  </cols>
  <sheetData>
    <row r="1" spans="1:16" x14ac:dyDescent="0.25">
      <c r="L1" s="124" t="s">
        <v>316</v>
      </c>
      <c r="M1" s="124"/>
      <c r="N1" s="124"/>
      <c r="O1" s="124"/>
    </row>
    <row r="2" spans="1:16" x14ac:dyDescent="0.25">
      <c r="L2" s="124" t="s">
        <v>295</v>
      </c>
      <c r="M2" s="124"/>
      <c r="N2" s="124"/>
      <c r="O2" s="124"/>
    </row>
    <row r="3" spans="1:16" x14ac:dyDescent="0.25">
      <c r="L3" s="124" t="s">
        <v>319</v>
      </c>
      <c r="M3" s="124"/>
      <c r="N3" s="124"/>
      <c r="O3" s="124"/>
    </row>
    <row r="4" spans="1:16" x14ac:dyDescent="0.25">
      <c r="A4" s="82" t="s">
        <v>299</v>
      </c>
      <c r="L4" s="124" t="s">
        <v>320</v>
      </c>
      <c r="M4" s="124"/>
      <c r="N4" s="124"/>
      <c r="O4" s="124"/>
    </row>
    <row r="5" spans="1:16" s="9" customFormat="1" ht="15.95" customHeight="1" x14ac:dyDescent="0.25">
      <c r="A5" s="143" t="s">
        <v>280</v>
      </c>
      <c r="B5" s="143"/>
      <c r="C5" s="143"/>
      <c r="D5" s="143"/>
      <c r="E5" s="143"/>
      <c r="F5" s="51"/>
      <c r="G5" s="51"/>
      <c r="H5" s="51"/>
      <c r="P5" s="30"/>
    </row>
    <row r="6" spans="1:16" s="9" customFormat="1" ht="15.95" customHeight="1" x14ac:dyDescent="0.25">
      <c r="A6" s="143" t="s">
        <v>281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30"/>
    </row>
    <row r="7" spans="1:16" ht="15.95" customHeight="1" x14ac:dyDescent="0.25">
      <c r="A7" s="37"/>
      <c r="P7" s="2"/>
    </row>
    <row r="8" spans="1:16" ht="30" customHeight="1" x14ac:dyDescent="0.25">
      <c r="A8" s="142" t="s">
        <v>279</v>
      </c>
      <c r="B8" s="125" t="s">
        <v>0</v>
      </c>
      <c r="C8" s="125" t="s">
        <v>1</v>
      </c>
      <c r="D8" s="125" t="s">
        <v>2</v>
      </c>
      <c r="E8" s="87" t="s">
        <v>3</v>
      </c>
      <c r="F8" s="125" t="s">
        <v>5</v>
      </c>
      <c r="G8" s="125"/>
      <c r="H8" s="125"/>
      <c r="I8" s="125"/>
      <c r="J8" s="125"/>
      <c r="K8" s="125"/>
      <c r="L8" s="125"/>
      <c r="M8" s="125"/>
      <c r="N8" s="125"/>
      <c r="O8" s="125" t="s">
        <v>145</v>
      </c>
      <c r="P8" s="2"/>
    </row>
    <row r="9" spans="1:16" ht="30" customHeight="1" x14ac:dyDescent="0.25">
      <c r="A9" s="142"/>
      <c r="B9" s="125"/>
      <c r="C9" s="125"/>
      <c r="D9" s="125"/>
      <c r="E9" s="87" t="s">
        <v>4</v>
      </c>
      <c r="F9" s="87" t="s">
        <v>6</v>
      </c>
      <c r="G9" s="87" t="s">
        <v>7</v>
      </c>
      <c r="H9" s="125" t="s">
        <v>8</v>
      </c>
      <c r="I9" s="125"/>
      <c r="J9" s="125"/>
      <c r="K9" s="125"/>
      <c r="L9" s="125"/>
      <c r="M9" s="87" t="s">
        <v>9</v>
      </c>
      <c r="N9" s="87" t="s">
        <v>10</v>
      </c>
      <c r="O9" s="125"/>
      <c r="P9" s="2"/>
    </row>
    <row r="10" spans="1:16" s="28" customFormat="1" ht="15" customHeight="1" x14ac:dyDescent="0.25">
      <c r="A10" s="88">
        <v>1</v>
      </c>
      <c r="B10" s="87">
        <v>2</v>
      </c>
      <c r="C10" s="87">
        <v>3</v>
      </c>
      <c r="D10" s="87">
        <v>4</v>
      </c>
      <c r="E10" s="87">
        <v>5</v>
      </c>
      <c r="F10" s="87">
        <v>6</v>
      </c>
      <c r="G10" s="87">
        <v>7</v>
      </c>
      <c r="H10" s="125">
        <v>8</v>
      </c>
      <c r="I10" s="125"/>
      <c r="J10" s="125"/>
      <c r="K10" s="125"/>
      <c r="L10" s="125"/>
      <c r="M10" s="87">
        <v>9</v>
      </c>
      <c r="N10" s="87">
        <v>10</v>
      </c>
      <c r="O10" s="87">
        <v>11</v>
      </c>
      <c r="P10" s="27"/>
    </row>
    <row r="11" spans="1:16" ht="24.95" customHeight="1" x14ac:dyDescent="0.25">
      <c r="A11" s="130">
        <v>1</v>
      </c>
      <c r="B11" s="131" t="s">
        <v>301</v>
      </c>
      <c r="C11" s="89" t="s">
        <v>11</v>
      </c>
      <c r="D11" s="90" t="s">
        <v>12</v>
      </c>
      <c r="E11" s="91">
        <f>SUM(F11:N11)</f>
        <v>5512.0952799999995</v>
      </c>
      <c r="F11" s="91">
        <f>SUM(F12:F15)</f>
        <v>1300</v>
      </c>
      <c r="G11" s="91">
        <f>SUM(G12:G15)</f>
        <v>3300</v>
      </c>
      <c r="H11" s="127">
        <f>SUM(H12:L15)</f>
        <v>312.09528</v>
      </c>
      <c r="I11" s="127"/>
      <c r="J11" s="127"/>
      <c r="K11" s="127"/>
      <c r="L11" s="127"/>
      <c r="M11" s="91">
        <f>SUM(M12:M15)</f>
        <v>300</v>
      </c>
      <c r="N11" s="91">
        <f>SUM(N12:N15)</f>
        <v>300</v>
      </c>
      <c r="O11" s="122" t="s">
        <v>267</v>
      </c>
      <c r="P11" s="2"/>
    </row>
    <row r="12" spans="1:16" ht="33" customHeight="1" x14ac:dyDescent="0.25">
      <c r="A12" s="130"/>
      <c r="B12" s="131"/>
      <c r="C12" s="89" t="s">
        <v>11</v>
      </c>
      <c r="D12" s="90" t="s">
        <v>29</v>
      </c>
      <c r="E12" s="91">
        <f t="shared" ref="E12:F15" si="0">E17+E25+E33</f>
        <v>0</v>
      </c>
      <c r="F12" s="91">
        <f t="shared" si="0"/>
        <v>0</v>
      </c>
      <c r="G12" s="91">
        <f t="shared" ref="G12:H15" si="1">G17+G25+G33</f>
        <v>0</v>
      </c>
      <c r="H12" s="127">
        <f>H17+H25+H33</f>
        <v>0</v>
      </c>
      <c r="I12" s="127"/>
      <c r="J12" s="127"/>
      <c r="K12" s="127"/>
      <c r="L12" s="127"/>
      <c r="M12" s="91">
        <f t="shared" ref="M12:N15" si="2">M17+M25+M33</f>
        <v>0</v>
      </c>
      <c r="N12" s="91">
        <f t="shared" si="2"/>
        <v>0</v>
      </c>
      <c r="O12" s="122"/>
      <c r="P12" s="2"/>
    </row>
    <row r="13" spans="1:16" ht="33" customHeight="1" x14ac:dyDescent="0.25">
      <c r="A13" s="130"/>
      <c r="B13" s="131"/>
      <c r="C13" s="89" t="s">
        <v>11</v>
      </c>
      <c r="D13" s="90" t="s">
        <v>23</v>
      </c>
      <c r="E13" s="91">
        <f t="shared" si="0"/>
        <v>0</v>
      </c>
      <c r="F13" s="91">
        <f t="shared" si="0"/>
        <v>0</v>
      </c>
      <c r="G13" s="91">
        <f t="shared" si="1"/>
        <v>0</v>
      </c>
      <c r="H13" s="127">
        <f t="shared" si="1"/>
        <v>0</v>
      </c>
      <c r="I13" s="127"/>
      <c r="J13" s="127"/>
      <c r="K13" s="127"/>
      <c r="L13" s="127"/>
      <c r="M13" s="91">
        <f t="shared" si="2"/>
        <v>0</v>
      </c>
      <c r="N13" s="91">
        <f t="shared" si="2"/>
        <v>0</v>
      </c>
      <c r="O13" s="122"/>
      <c r="P13" s="2"/>
    </row>
    <row r="14" spans="1:16" ht="48" customHeight="1" x14ac:dyDescent="0.25">
      <c r="A14" s="130"/>
      <c r="B14" s="131"/>
      <c r="C14" s="89" t="s">
        <v>11</v>
      </c>
      <c r="D14" s="90" t="s">
        <v>13</v>
      </c>
      <c r="E14" s="91">
        <f t="shared" si="0"/>
        <v>5512.0952799999995</v>
      </c>
      <c r="F14" s="91">
        <f t="shared" si="0"/>
        <v>1300</v>
      </c>
      <c r="G14" s="91">
        <f t="shared" si="1"/>
        <v>3300</v>
      </c>
      <c r="H14" s="127">
        <f>H19+H27+H35</f>
        <v>312.09528</v>
      </c>
      <c r="I14" s="127"/>
      <c r="J14" s="127"/>
      <c r="K14" s="127"/>
      <c r="L14" s="127"/>
      <c r="M14" s="91">
        <f t="shared" si="2"/>
        <v>300</v>
      </c>
      <c r="N14" s="91">
        <f t="shared" si="2"/>
        <v>300</v>
      </c>
      <c r="O14" s="122"/>
      <c r="P14" s="2"/>
    </row>
    <row r="15" spans="1:16" ht="24.95" customHeight="1" x14ac:dyDescent="0.25">
      <c r="A15" s="130"/>
      <c r="B15" s="131"/>
      <c r="C15" s="89" t="s">
        <v>11</v>
      </c>
      <c r="D15" s="90" t="s">
        <v>21</v>
      </c>
      <c r="E15" s="91">
        <f t="shared" si="0"/>
        <v>0</v>
      </c>
      <c r="F15" s="91">
        <f t="shared" si="0"/>
        <v>0</v>
      </c>
      <c r="G15" s="91">
        <f>G20+G28+G36</f>
        <v>0</v>
      </c>
      <c r="H15" s="127">
        <f t="shared" si="1"/>
        <v>0</v>
      </c>
      <c r="I15" s="127"/>
      <c r="J15" s="127"/>
      <c r="K15" s="127"/>
      <c r="L15" s="127"/>
      <c r="M15" s="91">
        <f t="shared" si="2"/>
        <v>0</v>
      </c>
      <c r="N15" s="91">
        <f t="shared" si="2"/>
        <v>0</v>
      </c>
      <c r="O15" s="122"/>
      <c r="P15" s="2"/>
    </row>
    <row r="16" spans="1:16" ht="24.95" customHeight="1" x14ac:dyDescent="0.25">
      <c r="A16" s="130" t="s">
        <v>147</v>
      </c>
      <c r="B16" s="131" t="s">
        <v>292</v>
      </c>
      <c r="C16" s="89" t="s">
        <v>11</v>
      </c>
      <c r="D16" s="90" t="s">
        <v>12</v>
      </c>
      <c r="E16" s="91">
        <f>SUM(F16:N16)</f>
        <v>1712.09528</v>
      </c>
      <c r="F16" s="91">
        <f>SUM(F17:F20)</f>
        <v>0</v>
      </c>
      <c r="G16" s="91">
        <f>SUM(G17:G20)</f>
        <v>800</v>
      </c>
      <c r="H16" s="127">
        <f>SUM(H17:L20)</f>
        <v>312.09528</v>
      </c>
      <c r="I16" s="127"/>
      <c r="J16" s="127"/>
      <c r="K16" s="127"/>
      <c r="L16" s="127"/>
      <c r="M16" s="91">
        <f>SUM(M17:M20)</f>
        <v>300</v>
      </c>
      <c r="N16" s="91">
        <f>SUM(N17:N20)</f>
        <v>300</v>
      </c>
      <c r="O16" s="122" t="s">
        <v>236</v>
      </c>
      <c r="P16" s="2"/>
    </row>
    <row r="17" spans="1:16" ht="33" customHeight="1" x14ac:dyDescent="0.25">
      <c r="A17" s="130"/>
      <c r="B17" s="131"/>
      <c r="C17" s="89" t="s">
        <v>11</v>
      </c>
      <c r="D17" s="90" t="s">
        <v>29</v>
      </c>
      <c r="E17" s="91">
        <f>SUM(F17:N17)</f>
        <v>0</v>
      </c>
      <c r="F17" s="91">
        <v>0</v>
      </c>
      <c r="G17" s="91">
        <v>0</v>
      </c>
      <c r="H17" s="127">
        <v>0</v>
      </c>
      <c r="I17" s="127"/>
      <c r="J17" s="127"/>
      <c r="K17" s="127"/>
      <c r="L17" s="127"/>
      <c r="M17" s="91">
        <v>0</v>
      </c>
      <c r="N17" s="91">
        <v>0</v>
      </c>
      <c r="O17" s="122"/>
      <c r="P17" s="2"/>
    </row>
    <row r="18" spans="1:16" ht="33" customHeight="1" x14ac:dyDescent="0.25">
      <c r="A18" s="130"/>
      <c r="B18" s="131"/>
      <c r="C18" s="89" t="s">
        <v>11</v>
      </c>
      <c r="D18" s="90" t="s">
        <v>23</v>
      </c>
      <c r="E18" s="91">
        <f>SUM(F18:N18)</f>
        <v>0</v>
      </c>
      <c r="F18" s="91">
        <v>0</v>
      </c>
      <c r="G18" s="91">
        <v>0</v>
      </c>
      <c r="H18" s="127">
        <v>0</v>
      </c>
      <c r="I18" s="127"/>
      <c r="J18" s="127"/>
      <c r="K18" s="127"/>
      <c r="L18" s="127"/>
      <c r="M18" s="91">
        <v>0</v>
      </c>
      <c r="N18" s="91">
        <v>0</v>
      </c>
      <c r="O18" s="122"/>
      <c r="P18" s="2"/>
    </row>
    <row r="19" spans="1:16" ht="48" customHeight="1" x14ac:dyDescent="0.25">
      <c r="A19" s="130"/>
      <c r="B19" s="131"/>
      <c r="C19" s="89" t="s">
        <v>11</v>
      </c>
      <c r="D19" s="90" t="s">
        <v>13</v>
      </c>
      <c r="E19" s="91">
        <f>SUM(F19:N19)</f>
        <v>1712.09528</v>
      </c>
      <c r="F19" s="91">
        <v>0</v>
      </c>
      <c r="G19" s="91">
        <v>800</v>
      </c>
      <c r="H19" s="127">
        <f>300+300-54.83804-233.06668</f>
        <v>312.09528</v>
      </c>
      <c r="I19" s="127"/>
      <c r="J19" s="127"/>
      <c r="K19" s="127"/>
      <c r="L19" s="127"/>
      <c r="M19" s="91">
        <v>300</v>
      </c>
      <c r="N19" s="91">
        <v>300</v>
      </c>
      <c r="O19" s="122"/>
      <c r="P19" s="2"/>
    </row>
    <row r="20" spans="1:16" ht="24.95" customHeight="1" x14ac:dyDescent="0.25">
      <c r="A20" s="130"/>
      <c r="B20" s="131"/>
      <c r="C20" s="89" t="s">
        <v>11</v>
      </c>
      <c r="D20" s="90" t="s">
        <v>21</v>
      </c>
      <c r="E20" s="91">
        <f>SUM(F20:N20)</f>
        <v>0</v>
      </c>
      <c r="F20" s="91">
        <v>0</v>
      </c>
      <c r="G20" s="91">
        <v>0</v>
      </c>
      <c r="H20" s="127">
        <v>0</v>
      </c>
      <c r="I20" s="127"/>
      <c r="J20" s="127"/>
      <c r="K20" s="127"/>
      <c r="L20" s="127"/>
      <c r="M20" s="91">
        <v>0</v>
      </c>
      <c r="N20" s="91">
        <v>0</v>
      </c>
      <c r="O20" s="122"/>
      <c r="P20" s="2"/>
    </row>
    <row r="21" spans="1:16" ht="24.95" customHeight="1" x14ac:dyDescent="0.25">
      <c r="A21" s="130"/>
      <c r="B21" s="131" t="s">
        <v>293</v>
      </c>
      <c r="C21" s="126" t="s">
        <v>14</v>
      </c>
      <c r="D21" s="126" t="s">
        <v>14</v>
      </c>
      <c r="E21" s="126" t="s">
        <v>15</v>
      </c>
      <c r="F21" s="126">
        <v>3</v>
      </c>
      <c r="G21" s="126">
        <v>3</v>
      </c>
      <c r="H21" s="126" t="s">
        <v>270</v>
      </c>
      <c r="I21" s="126" t="s">
        <v>16</v>
      </c>
      <c r="J21" s="126"/>
      <c r="K21" s="126"/>
      <c r="L21" s="126"/>
      <c r="M21" s="126">
        <v>1</v>
      </c>
      <c r="N21" s="126">
        <v>1</v>
      </c>
      <c r="O21" s="122"/>
      <c r="P21" s="2"/>
    </row>
    <row r="22" spans="1:16" s="4" customFormat="1" ht="33" customHeight="1" x14ac:dyDescent="0.25">
      <c r="A22" s="130"/>
      <c r="B22" s="131"/>
      <c r="C22" s="126"/>
      <c r="D22" s="126"/>
      <c r="E22" s="126"/>
      <c r="F22" s="126"/>
      <c r="G22" s="126"/>
      <c r="H22" s="126"/>
      <c r="I22" s="89" t="s">
        <v>141</v>
      </c>
      <c r="J22" s="89" t="s">
        <v>142</v>
      </c>
      <c r="K22" s="89" t="s">
        <v>143</v>
      </c>
      <c r="L22" s="89" t="s">
        <v>144</v>
      </c>
      <c r="M22" s="126"/>
      <c r="N22" s="126"/>
      <c r="O22" s="122"/>
      <c r="P22" s="26"/>
    </row>
    <row r="23" spans="1:16" ht="24.95" customHeight="1" x14ac:dyDescent="0.25">
      <c r="A23" s="130"/>
      <c r="B23" s="131"/>
      <c r="C23" s="126"/>
      <c r="D23" s="126"/>
      <c r="E23" s="89">
        <f>F21+G21+H23+M21+N21</f>
        <v>9</v>
      </c>
      <c r="F23" s="126"/>
      <c r="G23" s="126"/>
      <c r="H23" s="89">
        <v>1</v>
      </c>
      <c r="I23" s="89">
        <v>0</v>
      </c>
      <c r="J23" s="89">
        <v>0</v>
      </c>
      <c r="K23" s="89">
        <v>1</v>
      </c>
      <c r="L23" s="89">
        <v>0</v>
      </c>
      <c r="M23" s="126"/>
      <c r="N23" s="126"/>
      <c r="O23" s="122"/>
      <c r="P23" s="2"/>
    </row>
    <row r="24" spans="1:16" ht="24.95" customHeight="1" x14ac:dyDescent="0.25">
      <c r="A24" s="130" t="s">
        <v>148</v>
      </c>
      <c r="B24" s="131" t="s">
        <v>222</v>
      </c>
      <c r="C24" s="89" t="s">
        <v>11</v>
      </c>
      <c r="D24" s="90" t="s">
        <v>12</v>
      </c>
      <c r="E24" s="92">
        <f>SUM(E25:E28)</f>
        <v>0</v>
      </c>
      <c r="F24" s="92">
        <f>SUM(F25:F28)</f>
        <v>0</v>
      </c>
      <c r="G24" s="92">
        <f>SUM(G25:G28)</f>
        <v>0</v>
      </c>
      <c r="H24" s="129">
        <f>SUM(H25:L28)</f>
        <v>0</v>
      </c>
      <c r="I24" s="129"/>
      <c r="J24" s="129"/>
      <c r="K24" s="129"/>
      <c r="L24" s="129"/>
      <c r="M24" s="92">
        <f>SUM(M25:M28)</f>
        <v>0</v>
      </c>
      <c r="N24" s="92">
        <f>SUM(N25:N28)</f>
        <v>0</v>
      </c>
      <c r="O24" s="122" t="s">
        <v>236</v>
      </c>
      <c r="P24" s="2"/>
    </row>
    <row r="25" spans="1:16" ht="33" customHeight="1" x14ac:dyDescent="0.25">
      <c r="A25" s="130"/>
      <c r="B25" s="131"/>
      <c r="C25" s="89" t="s">
        <v>11</v>
      </c>
      <c r="D25" s="90" t="s">
        <v>29</v>
      </c>
      <c r="E25" s="92">
        <f>SUM(F25:N25)</f>
        <v>0</v>
      </c>
      <c r="F25" s="92">
        <v>0</v>
      </c>
      <c r="G25" s="92">
        <v>0</v>
      </c>
      <c r="H25" s="129">
        <v>0</v>
      </c>
      <c r="I25" s="129"/>
      <c r="J25" s="129"/>
      <c r="K25" s="129"/>
      <c r="L25" s="129"/>
      <c r="M25" s="92">
        <v>0</v>
      </c>
      <c r="N25" s="92">
        <v>0</v>
      </c>
      <c r="O25" s="122"/>
      <c r="P25" s="2"/>
    </row>
    <row r="26" spans="1:16" ht="33" customHeight="1" x14ac:dyDescent="0.25">
      <c r="A26" s="130"/>
      <c r="B26" s="131"/>
      <c r="C26" s="89" t="s">
        <v>11</v>
      </c>
      <c r="D26" s="90" t="s">
        <v>23</v>
      </c>
      <c r="E26" s="92">
        <f>SUM(F26:N26)</f>
        <v>0</v>
      </c>
      <c r="F26" s="92">
        <v>0</v>
      </c>
      <c r="G26" s="92">
        <v>0</v>
      </c>
      <c r="H26" s="129">
        <v>0</v>
      </c>
      <c r="I26" s="129"/>
      <c r="J26" s="129"/>
      <c r="K26" s="129"/>
      <c r="L26" s="129"/>
      <c r="M26" s="92">
        <v>0</v>
      </c>
      <c r="N26" s="92">
        <v>0</v>
      </c>
      <c r="O26" s="122"/>
      <c r="P26" s="2"/>
    </row>
    <row r="27" spans="1:16" ht="48" customHeight="1" x14ac:dyDescent="0.25">
      <c r="A27" s="130"/>
      <c r="B27" s="131"/>
      <c r="C27" s="89" t="s">
        <v>11</v>
      </c>
      <c r="D27" s="90" t="s">
        <v>22</v>
      </c>
      <c r="E27" s="92">
        <f>SUM(F27:N27)</f>
        <v>0</v>
      </c>
      <c r="F27" s="92">
        <v>0</v>
      </c>
      <c r="G27" s="92">
        <v>0</v>
      </c>
      <c r="H27" s="128">
        <v>0</v>
      </c>
      <c r="I27" s="128"/>
      <c r="J27" s="128"/>
      <c r="K27" s="128"/>
      <c r="L27" s="128"/>
      <c r="M27" s="92">
        <v>0</v>
      </c>
      <c r="N27" s="92">
        <v>0</v>
      </c>
      <c r="O27" s="122"/>
      <c r="P27" s="2"/>
    </row>
    <row r="28" spans="1:16" ht="24.95" customHeight="1" x14ac:dyDescent="0.25">
      <c r="A28" s="130"/>
      <c r="B28" s="131"/>
      <c r="C28" s="89" t="s">
        <v>11</v>
      </c>
      <c r="D28" s="90" t="s">
        <v>21</v>
      </c>
      <c r="E28" s="92">
        <f>SUM(F28:N28)</f>
        <v>0</v>
      </c>
      <c r="F28" s="92">
        <v>0</v>
      </c>
      <c r="G28" s="92">
        <v>0</v>
      </c>
      <c r="H28" s="128">
        <v>0</v>
      </c>
      <c r="I28" s="128"/>
      <c r="J28" s="128"/>
      <c r="K28" s="128"/>
      <c r="L28" s="128"/>
      <c r="M28" s="92">
        <v>0</v>
      </c>
      <c r="N28" s="92">
        <v>0</v>
      </c>
      <c r="O28" s="122"/>
      <c r="P28" s="2"/>
    </row>
    <row r="29" spans="1:16" ht="24.95" customHeight="1" x14ac:dyDescent="0.25">
      <c r="A29" s="130"/>
      <c r="B29" s="131" t="s">
        <v>84</v>
      </c>
      <c r="C29" s="126" t="s">
        <v>14</v>
      </c>
      <c r="D29" s="126" t="s">
        <v>14</v>
      </c>
      <c r="E29" s="126" t="s">
        <v>15</v>
      </c>
      <c r="F29" s="126">
        <v>0</v>
      </c>
      <c r="G29" s="126">
        <v>0</v>
      </c>
      <c r="H29" s="126" t="s">
        <v>270</v>
      </c>
      <c r="I29" s="126" t="s">
        <v>16</v>
      </c>
      <c r="J29" s="126"/>
      <c r="K29" s="126"/>
      <c r="L29" s="126"/>
      <c r="M29" s="126">
        <v>0</v>
      </c>
      <c r="N29" s="126">
        <v>0</v>
      </c>
      <c r="O29" s="122"/>
      <c r="P29" s="2"/>
    </row>
    <row r="30" spans="1:16" s="4" customFormat="1" ht="54" customHeight="1" x14ac:dyDescent="0.25">
      <c r="A30" s="130"/>
      <c r="B30" s="131"/>
      <c r="C30" s="126"/>
      <c r="D30" s="126"/>
      <c r="E30" s="126"/>
      <c r="F30" s="126"/>
      <c r="G30" s="126"/>
      <c r="H30" s="126"/>
      <c r="I30" s="89" t="s">
        <v>141</v>
      </c>
      <c r="J30" s="89" t="s">
        <v>142</v>
      </c>
      <c r="K30" s="89" t="s">
        <v>143</v>
      </c>
      <c r="L30" s="89" t="s">
        <v>144</v>
      </c>
      <c r="M30" s="126"/>
      <c r="N30" s="126"/>
      <c r="O30" s="122"/>
      <c r="P30" s="26"/>
    </row>
    <row r="31" spans="1:16" ht="24.95" customHeight="1" x14ac:dyDescent="0.25">
      <c r="A31" s="130"/>
      <c r="B31" s="131"/>
      <c r="C31" s="126"/>
      <c r="D31" s="126"/>
      <c r="E31" s="89">
        <f>F29+G29+H31+M29+N29</f>
        <v>0</v>
      </c>
      <c r="F31" s="126"/>
      <c r="G31" s="126"/>
      <c r="H31" s="89">
        <f>I31+J31+K31+L31</f>
        <v>0</v>
      </c>
      <c r="I31" s="89">
        <v>0</v>
      </c>
      <c r="J31" s="89">
        <v>0</v>
      </c>
      <c r="K31" s="89">
        <v>0</v>
      </c>
      <c r="L31" s="89">
        <v>0</v>
      </c>
      <c r="M31" s="126"/>
      <c r="N31" s="126"/>
      <c r="O31" s="122"/>
      <c r="P31" s="2"/>
    </row>
    <row r="32" spans="1:16" ht="24.95" customHeight="1" x14ac:dyDescent="0.25">
      <c r="A32" s="130" t="s">
        <v>149</v>
      </c>
      <c r="B32" s="123" t="s">
        <v>242</v>
      </c>
      <c r="C32" s="89" t="s">
        <v>11</v>
      </c>
      <c r="D32" s="90" t="s">
        <v>12</v>
      </c>
      <c r="E32" s="91">
        <f>SUM(E33:E36)</f>
        <v>3800</v>
      </c>
      <c r="F32" s="91">
        <f>SUM(F33:F36)</f>
        <v>1300</v>
      </c>
      <c r="G32" s="91">
        <f>SUM(G33:G36)</f>
        <v>2500</v>
      </c>
      <c r="H32" s="127">
        <f>SUM(H33:L36)</f>
        <v>0</v>
      </c>
      <c r="I32" s="127"/>
      <c r="J32" s="127"/>
      <c r="K32" s="127"/>
      <c r="L32" s="127"/>
      <c r="M32" s="91">
        <f>SUM(M33:M36)</f>
        <v>0</v>
      </c>
      <c r="N32" s="91">
        <f>SUM(N33:N36)</f>
        <v>0</v>
      </c>
      <c r="O32" s="122" t="s">
        <v>221</v>
      </c>
      <c r="P32" s="2"/>
    </row>
    <row r="33" spans="1:16" ht="36" customHeight="1" x14ac:dyDescent="0.25">
      <c r="A33" s="130"/>
      <c r="B33" s="123"/>
      <c r="C33" s="89" t="s">
        <v>11</v>
      </c>
      <c r="D33" s="90" t="s">
        <v>29</v>
      </c>
      <c r="E33" s="91">
        <f>SUM(F33:N33)</f>
        <v>0</v>
      </c>
      <c r="F33" s="91">
        <v>0</v>
      </c>
      <c r="G33" s="91">
        <v>0</v>
      </c>
      <c r="H33" s="127">
        <v>0</v>
      </c>
      <c r="I33" s="127"/>
      <c r="J33" s="127"/>
      <c r="K33" s="127"/>
      <c r="L33" s="127"/>
      <c r="M33" s="91">
        <v>0</v>
      </c>
      <c r="N33" s="91">
        <v>0</v>
      </c>
      <c r="O33" s="122"/>
      <c r="P33" s="2"/>
    </row>
    <row r="34" spans="1:16" ht="36" customHeight="1" x14ac:dyDescent="0.25">
      <c r="A34" s="130"/>
      <c r="B34" s="123"/>
      <c r="C34" s="89" t="s">
        <v>11</v>
      </c>
      <c r="D34" s="90" t="s">
        <v>23</v>
      </c>
      <c r="E34" s="91">
        <f>SUM(F34:N34)</f>
        <v>0</v>
      </c>
      <c r="F34" s="91">
        <v>0</v>
      </c>
      <c r="G34" s="91">
        <v>0</v>
      </c>
      <c r="H34" s="127">
        <v>0</v>
      </c>
      <c r="I34" s="127"/>
      <c r="J34" s="127"/>
      <c r="K34" s="127"/>
      <c r="L34" s="127"/>
      <c r="M34" s="91">
        <v>0</v>
      </c>
      <c r="N34" s="91">
        <v>0</v>
      </c>
      <c r="O34" s="122"/>
      <c r="P34" s="2"/>
    </row>
    <row r="35" spans="1:16" ht="45" customHeight="1" x14ac:dyDescent="0.25">
      <c r="A35" s="130"/>
      <c r="B35" s="123"/>
      <c r="C35" s="89" t="s">
        <v>11</v>
      </c>
      <c r="D35" s="90" t="s">
        <v>13</v>
      </c>
      <c r="E35" s="91">
        <f>SUM(F35:N35)</f>
        <v>3800</v>
      </c>
      <c r="F35" s="91">
        <v>1300</v>
      </c>
      <c r="G35" s="91">
        <v>2500</v>
      </c>
      <c r="H35" s="127">
        <v>0</v>
      </c>
      <c r="I35" s="127"/>
      <c r="J35" s="127"/>
      <c r="K35" s="127"/>
      <c r="L35" s="127"/>
      <c r="M35" s="91">
        <v>0</v>
      </c>
      <c r="N35" s="91">
        <v>0</v>
      </c>
      <c r="O35" s="122"/>
      <c r="P35" s="2"/>
    </row>
    <row r="36" spans="1:16" ht="24.95" customHeight="1" x14ac:dyDescent="0.25">
      <c r="A36" s="130"/>
      <c r="B36" s="123"/>
      <c r="C36" s="89" t="s">
        <v>11</v>
      </c>
      <c r="D36" s="90" t="s">
        <v>21</v>
      </c>
      <c r="E36" s="91">
        <f>SUM(F36:N36)</f>
        <v>0</v>
      </c>
      <c r="F36" s="91">
        <v>0</v>
      </c>
      <c r="G36" s="91">
        <v>0</v>
      </c>
      <c r="H36" s="127">
        <v>0</v>
      </c>
      <c r="I36" s="127"/>
      <c r="J36" s="127"/>
      <c r="K36" s="127"/>
      <c r="L36" s="127"/>
      <c r="M36" s="91">
        <v>0</v>
      </c>
      <c r="N36" s="91">
        <v>0</v>
      </c>
      <c r="O36" s="122"/>
      <c r="P36" s="2"/>
    </row>
    <row r="37" spans="1:16" ht="24.95" customHeight="1" x14ac:dyDescent="0.25">
      <c r="A37" s="130"/>
      <c r="B37" s="123" t="s">
        <v>85</v>
      </c>
      <c r="C37" s="126" t="s">
        <v>14</v>
      </c>
      <c r="D37" s="126" t="s">
        <v>14</v>
      </c>
      <c r="E37" s="126" t="s">
        <v>15</v>
      </c>
      <c r="F37" s="126">
        <v>0</v>
      </c>
      <c r="G37" s="126">
        <v>2</v>
      </c>
      <c r="H37" s="126" t="s">
        <v>271</v>
      </c>
      <c r="I37" s="126" t="s">
        <v>16</v>
      </c>
      <c r="J37" s="126"/>
      <c r="K37" s="126"/>
      <c r="L37" s="126"/>
      <c r="M37" s="126">
        <v>0</v>
      </c>
      <c r="N37" s="126">
        <v>0</v>
      </c>
      <c r="O37" s="122"/>
      <c r="P37" s="2"/>
    </row>
    <row r="38" spans="1:16" s="4" customFormat="1" ht="33" customHeight="1" x14ac:dyDescent="0.25">
      <c r="A38" s="130"/>
      <c r="B38" s="123"/>
      <c r="C38" s="126"/>
      <c r="D38" s="126"/>
      <c r="E38" s="126"/>
      <c r="F38" s="126"/>
      <c r="G38" s="126"/>
      <c r="H38" s="126"/>
      <c r="I38" s="89" t="s">
        <v>141</v>
      </c>
      <c r="J38" s="89" t="s">
        <v>142</v>
      </c>
      <c r="K38" s="89" t="s">
        <v>143</v>
      </c>
      <c r="L38" s="89" t="s">
        <v>144</v>
      </c>
      <c r="M38" s="126"/>
      <c r="N38" s="126"/>
      <c r="O38" s="122"/>
      <c r="P38" s="26"/>
    </row>
    <row r="39" spans="1:16" ht="24.95" customHeight="1" x14ac:dyDescent="0.25">
      <c r="A39" s="130"/>
      <c r="B39" s="123"/>
      <c r="C39" s="126"/>
      <c r="D39" s="126"/>
      <c r="E39" s="89">
        <f>F37+G37+H39+M37+N37</f>
        <v>2</v>
      </c>
      <c r="F39" s="126"/>
      <c r="G39" s="126"/>
      <c r="H39" s="93">
        <f>I39+J39+K39+L39</f>
        <v>0</v>
      </c>
      <c r="I39" s="93">
        <v>0</v>
      </c>
      <c r="J39" s="93">
        <v>0</v>
      </c>
      <c r="K39" s="93">
        <v>0</v>
      </c>
      <c r="L39" s="93">
        <v>0</v>
      </c>
      <c r="M39" s="126"/>
      <c r="N39" s="126"/>
      <c r="O39" s="122"/>
      <c r="P39" s="2"/>
    </row>
    <row r="40" spans="1:16" ht="24.95" customHeight="1" x14ac:dyDescent="0.25">
      <c r="A40" s="130">
        <v>2</v>
      </c>
      <c r="B40" s="131" t="s">
        <v>235</v>
      </c>
      <c r="C40" s="89" t="s">
        <v>11</v>
      </c>
      <c r="D40" s="90" t="s">
        <v>12</v>
      </c>
      <c r="E40" s="91">
        <f>SUM(F40:N40)</f>
        <v>2400</v>
      </c>
      <c r="F40" s="91">
        <f t="shared" ref="F40:H41" si="3">F45+F53+F61+F69+F77</f>
        <v>300</v>
      </c>
      <c r="G40" s="91">
        <f t="shared" si="3"/>
        <v>300</v>
      </c>
      <c r="H40" s="127">
        <f t="shared" si="3"/>
        <v>600</v>
      </c>
      <c r="I40" s="127"/>
      <c r="J40" s="127"/>
      <c r="K40" s="127"/>
      <c r="L40" s="127"/>
      <c r="M40" s="91">
        <f>M45+M53+M61+M69+M77</f>
        <v>600</v>
      </c>
      <c r="N40" s="91">
        <f>N45+N53+N61+N69+N77</f>
        <v>600</v>
      </c>
      <c r="O40" s="126" t="s">
        <v>109</v>
      </c>
      <c r="P40" s="2"/>
    </row>
    <row r="41" spans="1:16" ht="33" customHeight="1" x14ac:dyDescent="0.25">
      <c r="A41" s="130"/>
      <c r="B41" s="131"/>
      <c r="C41" s="89" t="s">
        <v>11</v>
      </c>
      <c r="D41" s="90" t="s">
        <v>29</v>
      </c>
      <c r="E41" s="91">
        <f>SUM(F41:N41)</f>
        <v>0</v>
      </c>
      <c r="F41" s="91">
        <f t="shared" si="3"/>
        <v>0</v>
      </c>
      <c r="G41" s="91">
        <f t="shared" si="3"/>
        <v>0</v>
      </c>
      <c r="H41" s="127">
        <f t="shared" si="3"/>
        <v>0</v>
      </c>
      <c r="I41" s="127"/>
      <c r="J41" s="127"/>
      <c r="K41" s="127"/>
      <c r="L41" s="127"/>
      <c r="M41" s="91">
        <f t="shared" ref="M41:N44" si="4">M46+M54+M62+M70+M78</f>
        <v>0</v>
      </c>
      <c r="N41" s="91">
        <f t="shared" si="4"/>
        <v>0</v>
      </c>
      <c r="O41" s="126"/>
      <c r="P41" s="2"/>
    </row>
    <row r="42" spans="1:16" ht="33" customHeight="1" x14ac:dyDescent="0.25">
      <c r="A42" s="130"/>
      <c r="B42" s="131"/>
      <c r="C42" s="89" t="s">
        <v>11</v>
      </c>
      <c r="D42" s="90" t="s">
        <v>23</v>
      </c>
      <c r="E42" s="91">
        <f>SUM(F42:N42)</f>
        <v>0</v>
      </c>
      <c r="F42" s="91">
        <f>F47+F55+F63+F71+F79</f>
        <v>0</v>
      </c>
      <c r="G42" s="91">
        <f t="shared" ref="G42:H44" si="5">G47+G55+G63+G71+G79</f>
        <v>0</v>
      </c>
      <c r="H42" s="127">
        <f t="shared" si="5"/>
        <v>0</v>
      </c>
      <c r="I42" s="127"/>
      <c r="J42" s="127"/>
      <c r="K42" s="127"/>
      <c r="L42" s="127"/>
      <c r="M42" s="91">
        <f t="shared" si="4"/>
        <v>0</v>
      </c>
      <c r="N42" s="91">
        <f t="shared" si="4"/>
        <v>0</v>
      </c>
      <c r="O42" s="126"/>
      <c r="P42" s="2"/>
    </row>
    <row r="43" spans="1:16" ht="45" customHeight="1" x14ac:dyDescent="0.25">
      <c r="A43" s="130"/>
      <c r="B43" s="131"/>
      <c r="C43" s="89" t="s">
        <v>11</v>
      </c>
      <c r="D43" s="90" t="s">
        <v>13</v>
      </c>
      <c r="E43" s="91">
        <f>SUM(F43:N43)</f>
        <v>2400</v>
      </c>
      <c r="F43" s="91">
        <f>F48+F56+F64+F72+F80</f>
        <v>300</v>
      </c>
      <c r="G43" s="91">
        <f t="shared" si="5"/>
        <v>300</v>
      </c>
      <c r="H43" s="127">
        <f>H48+H56+H64+H72+H80</f>
        <v>600</v>
      </c>
      <c r="I43" s="127"/>
      <c r="J43" s="127"/>
      <c r="K43" s="127"/>
      <c r="L43" s="127"/>
      <c r="M43" s="91">
        <f t="shared" si="4"/>
        <v>600</v>
      </c>
      <c r="N43" s="91">
        <f t="shared" si="4"/>
        <v>600</v>
      </c>
      <c r="O43" s="126"/>
      <c r="P43" s="2"/>
    </row>
    <row r="44" spans="1:16" ht="24.95" customHeight="1" x14ac:dyDescent="0.25">
      <c r="A44" s="130"/>
      <c r="B44" s="131"/>
      <c r="C44" s="89" t="s">
        <v>11</v>
      </c>
      <c r="D44" s="90" t="s">
        <v>21</v>
      </c>
      <c r="E44" s="91">
        <f>SUM(F44:N44)</f>
        <v>0</v>
      </c>
      <c r="F44" s="91">
        <f>F49+F57+F65+F73+F81</f>
        <v>0</v>
      </c>
      <c r="G44" s="91">
        <f t="shared" si="5"/>
        <v>0</v>
      </c>
      <c r="H44" s="127">
        <f t="shared" si="5"/>
        <v>0</v>
      </c>
      <c r="I44" s="127"/>
      <c r="J44" s="127"/>
      <c r="K44" s="127"/>
      <c r="L44" s="127"/>
      <c r="M44" s="91">
        <f t="shared" si="4"/>
        <v>0</v>
      </c>
      <c r="N44" s="91">
        <f t="shared" si="4"/>
        <v>0</v>
      </c>
      <c r="O44" s="126"/>
      <c r="P44" s="2"/>
    </row>
    <row r="45" spans="1:16" ht="24.95" customHeight="1" x14ac:dyDescent="0.25">
      <c r="A45" s="130" t="s">
        <v>150</v>
      </c>
      <c r="B45" s="131" t="s">
        <v>243</v>
      </c>
      <c r="C45" s="89" t="s">
        <v>11</v>
      </c>
      <c r="D45" s="90" t="s">
        <v>12</v>
      </c>
      <c r="E45" s="91">
        <f>SUM(E46:E49)</f>
        <v>0</v>
      </c>
      <c r="F45" s="91">
        <f>SUM(F46:F49)</f>
        <v>0</v>
      </c>
      <c r="G45" s="91">
        <f>SUM(G46:G49)</f>
        <v>0</v>
      </c>
      <c r="H45" s="127">
        <f>SUM(H46:L49)</f>
        <v>0</v>
      </c>
      <c r="I45" s="127"/>
      <c r="J45" s="127"/>
      <c r="K45" s="127"/>
      <c r="L45" s="127"/>
      <c r="M45" s="91">
        <f>M46+M47+M48+M49</f>
        <v>0</v>
      </c>
      <c r="N45" s="91">
        <f>N46+N47+N48+N49</f>
        <v>0</v>
      </c>
      <c r="O45" s="126" t="s">
        <v>134</v>
      </c>
      <c r="P45" s="2"/>
    </row>
    <row r="46" spans="1:16" ht="33" customHeight="1" x14ac:dyDescent="0.25">
      <c r="A46" s="130"/>
      <c r="B46" s="131"/>
      <c r="C46" s="89" t="s">
        <v>11</v>
      </c>
      <c r="D46" s="90" t="s">
        <v>29</v>
      </c>
      <c r="E46" s="91">
        <f>SUM(F46:N46)</f>
        <v>0</v>
      </c>
      <c r="F46" s="91">
        <v>0</v>
      </c>
      <c r="G46" s="91">
        <v>0</v>
      </c>
      <c r="H46" s="127">
        <v>0</v>
      </c>
      <c r="I46" s="127"/>
      <c r="J46" s="127"/>
      <c r="K46" s="127"/>
      <c r="L46" s="127"/>
      <c r="M46" s="91">
        <v>0</v>
      </c>
      <c r="N46" s="91">
        <v>0</v>
      </c>
      <c r="O46" s="126"/>
      <c r="P46" s="2"/>
    </row>
    <row r="47" spans="1:16" ht="33" customHeight="1" x14ac:dyDescent="0.25">
      <c r="A47" s="130"/>
      <c r="B47" s="131"/>
      <c r="C47" s="89" t="s">
        <v>11</v>
      </c>
      <c r="D47" s="90" t="s">
        <v>23</v>
      </c>
      <c r="E47" s="91">
        <f>SUM(F47:N47)</f>
        <v>0</v>
      </c>
      <c r="F47" s="91">
        <v>0</v>
      </c>
      <c r="G47" s="91">
        <v>0</v>
      </c>
      <c r="H47" s="127">
        <v>0</v>
      </c>
      <c r="I47" s="127"/>
      <c r="J47" s="127"/>
      <c r="K47" s="127"/>
      <c r="L47" s="127"/>
      <c r="M47" s="91">
        <v>0</v>
      </c>
      <c r="N47" s="91">
        <v>0</v>
      </c>
      <c r="O47" s="126"/>
      <c r="P47" s="2"/>
    </row>
    <row r="48" spans="1:16" ht="45" customHeight="1" x14ac:dyDescent="0.25">
      <c r="A48" s="130"/>
      <c r="B48" s="131"/>
      <c r="C48" s="89" t="s">
        <v>11</v>
      </c>
      <c r="D48" s="90" t="s">
        <v>13</v>
      </c>
      <c r="E48" s="91">
        <f>SUM(F48:N48)</f>
        <v>0</v>
      </c>
      <c r="F48" s="91">
        <v>0</v>
      </c>
      <c r="G48" s="91">
        <v>0</v>
      </c>
      <c r="H48" s="127">
        <v>0</v>
      </c>
      <c r="I48" s="127"/>
      <c r="J48" s="127"/>
      <c r="K48" s="127"/>
      <c r="L48" s="127"/>
      <c r="M48" s="91">
        <v>0</v>
      </c>
      <c r="N48" s="91">
        <v>0</v>
      </c>
      <c r="O48" s="126"/>
      <c r="P48" s="2"/>
    </row>
    <row r="49" spans="1:16" ht="24.95" customHeight="1" x14ac:dyDescent="0.25">
      <c r="A49" s="130"/>
      <c r="B49" s="131"/>
      <c r="C49" s="89" t="s">
        <v>11</v>
      </c>
      <c r="D49" s="90" t="s">
        <v>21</v>
      </c>
      <c r="E49" s="91">
        <f>SUM(F49:N49)</f>
        <v>0</v>
      </c>
      <c r="F49" s="91">
        <v>0</v>
      </c>
      <c r="G49" s="91">
        <v>0</v>
      </c>
      <c r="H49" s="127">
        <v>0</v>
      </c>
      <c r="I49" s="127"/>
      <c r="J49" s="127"/>
      <c r="K49" s="127"/>
      <c r="L49" s="127"/>
      <c r="M49" s="91">
        <v>0</v>
      </c>
      <c r="N49" s="91">
        <v>0</v>
      </c>
      <c r="O49" s="126"/>
      <c r="P49" s="2"/>
    </row>
    <row r="50" spans="1:16" ht="24.95" customHeight="1" x14ac:dyDescent="0.25">
      <c r="A50" s="130"/>
      <c r="B50" s="131" t="s">
        <v>86</v>
      </c>
      <c r="C50" s="126" t="s">
        <v>14</v>
      </c>
      <c r="D50" s="126" t="s">
        <v>14</v>
      </c>
      <c r="E50" s="126" t="s">
        <v>15</v>
      </c>
      <c r="F50" s="126">
        <v>0</v>
      </c>
      <c r="G50" s="126">
        <v>0</v>
      </c>
      <c r="H50" s="126" t="s">
        <v>271</v>
      </c>
      <c r="I50" s="126" t="s">
        <v>16</v>
      </c>
      <c r="J50" s="126"/>
      <c r="K50" s="126"/>
      <c r="L50" s="126"/>
      <c r="M50" s="126">
        <v>0</v>
      </c>
      <c r="N50" s="126">
        <v>0</v>
      </c>
      <c r="O50" s="126"/>
      <c r="P50" s="2"/>
    </row>
    <row r="51" spans="1:16" s="4" customFormat="1" ht="33" customHeight="1" x14ac:dyDescent="0.25">
      <c r="A51" s="130"/>
      <c r="B51" s="131"/>
      <c r="C51" s="126"/>
      <c r="D51" s="126"/>
      <c r="E51" s="126"/>
      <c r="F51" s="126"/>
      <c r="G51" s="126"/>
      <c r="H51" s="126"/>
      <c r="I51" s="89" t="s">
        <v>141</v>
      </c>
      <c r="J51" s="89" t="s">
        <v>142</v>
      </c>
      <c r="K51" s="89" t="s">
        <v>143</v>
      </c>
      <c r="L51" s="89" t="s">
        <v>144</v>
      </c>
      <c r="M51" s="126"/>
      <c r="N51" s="126"/>
      <c r="O51" s="126"/>
      <c r="P51" s="26"/>
    </row>
    <row r="52" spans="1:16" ht="24.95" customHeight="1" x14ac:dyDescent="0.25">
      <c r="A52" s="130"/>
      <c r="B52" s="131"/>
      <c r="C52" s="126"/>
      <c r="D52" s="126"/>
      <c r="E52" s="89">
        <f>G50+F50+H52+M50+N50</f>
        <v>0</v>
      </c>
      <c r="F52" s="126"/>
      <c r="G52" s="126"/>
      <c r="H52" s="89">
        <f>SUM(I52:L52)</f>
        <v>0</v>
      </c>
      <c r="I52" s="89">
        <v>0</v>
      </c>
      <c r="J52" s="89">
        <v>0</v>
      </c>
      <c r="K52" s="89">
        <v>0</v>
      </c>
      <c r="L52" s="89">
        <v>0</v>
      </c>
      <c r="M52" s="126"/>
      <c r="N52" s="126"/>
      <c r="O52" s="126"/>
      <c r="P52" s="2"/>
    </row>
    <row r="53" spans="1:16" ht="24.95" customHeight="1" x14ac:dyDescent="0.25">
      <c r="A53" s="130" t="s">
        <v>151</v>
      </c>
      <c r="B53" s="131" t="s">
        <v>244</v>
      </c>
      <c r="C53" s="89" t="s">
        <v>11</v>
      </c>
      <c r="D53" s="90" t="s">
        <v>12</v>
      </c>
      <c r="E53" s="91">
        <f>SUM(E54:E57)</f>
        <v>2400</v>
      </c>
      <c r="F53" s="91">
        <f>SUM(F54:F57)</f>
        <v>300</v>
      </c>
      <c r="G53" s="91">
        <f>SUM(G54:G57)</f>
        <v>300</v>
      </c>
      <c r="H53" s="127">
        <f>SUM(H54:L57)</f>
        <v>600</v>
      </c>
      <c r="I53" s="127"/>
      <c r="J53" s="127"/>
      <c r="K53" s="127"/>
      <c r="L53" s="127"/>
      <c r="M53" s="91">
        <f>SUM(M54:M57)</f>
        <v>600</v>
      </c>
      <c r="N53" s="91">
        <f>SUM(N54:N57)</f>
        <v>600</v>
      </c>
      <c r="O53" s="126" t="s">
        <v>109</v>
      </c>
      <c r="P53" s="2"/>
    </row>
    <row r="54" spans="1:16" ht="33" customHeight="1" x14ac:dyDescent="0.25">
      <c r="A54" s="130"/>
      <c r="B54" s="131"/>
      <c r="C54" s="89" t="s">
        <v>11</v>
      </c>
      <c r="D54" s="90" t="s">
        <v>29</v>
      </c>
      <c r="E54" s="91">
        <f>SUM(F54:N54)</f>
        <v>0</v>
      </c>
      <c r="F54" s="91">
        <v>0</v>
      </c>
      <c r="G54" s="91">
        <v>0</v>
      </c>
      <c r="H54" s="127">
        <v>0</v>
      </c>
      <c r="I54" s="127"/>
      <c r="J54" s="127"/>
      <c r="K54" s="127"/>
      <c r="L54" s="127"/>
      <c r="M54" s="91">
        <v>0</v>
      </c>
      <c r="N54" s="91">
        <v>0</v>
      </c>
      <c r="O54" s="126"/>
      <c r="P54" s="2"/>
    </row>
    <row r="55" spans="1:16" ht="33" customHeight="1" x14ac:dyDescent="0.25">
      <c r="A55" s="130"/>
      <c r="B55" s="131"/>
      <c r="C55" s="89" t="s">
        <v>11</v>
      </c>
      <c r="D55" s="90" t="s">
        <v>23</v>
      </c>
      <c r="E55" s="91">
        <f>SUM(G55:N55)</f>
        <v>0</v>
      </c>
      <c r="F55" s="91">
        <v>0</v>
      </c>
      <c r="G55" s="91">
        <v>0</v>
      </c>
      <c r="H55" s="127">
        <v>0</v>
      </c>
      <c r="I55" s="127"/>
      <c r="J55" s="127"/>
      <c r="K55" s="127"/>
      <c r="L55" s="127"/>
      <c r="M55" s="91">
        <v>0</v>
      </c>
      <c r="N55" s="91">
        <v>0</v>
      </c>
      <c r="O55" s="126"/>
      <c r="P55" s="2"/>
    </row>
    <row r="56" spans="1:16" ht="45" customHeight="1" x14ac:dyDescent="0.25">
      <c r="A56" s="130"/>
      <c r="B56" s="131"/>
      <c r="C56" s="89" t="s">
        <v>11</v>
      </c>
      <c r="D56" s="90" t="s">
        <v>13</v>
      </c>
      <c r="E56" s="91">
        <f>SUM(F56:N56)</f>
        <v>2400</v>
      </c>
      <c r="F56" s="91">
        <v>300</v>
      </c>
      <c r="G56" s="91">
        <v>300</v>
      </c>
      <c r="H56" s="127">
        <v>600</v>
      </c>
      <c r="I56" s="127"/>
      <c r="J56" s="127"/>
      <c r="K56" s="127"/>
      <c r="L56" s="127"/>
      <c r="M56" s="91">
        <v>600</v>
      </c>
      <c r="N56" s="91">
        <v>600</v>
      </c>
      <c r="O56" s="126"/>
      <c r="P56" s="2"/>
    </row>
    <row r="57" spans="1:16" ht="24.95" customHeight="1" x14ac:dyDescent="0.25">
      <c r="A57" s="130"/>
      <c r="B57" s="131"/>
      <c r="C57" s="89" t="s">
        <v>11</v>
      </c>
      <c r="D57" s="90" t="s">
        <v>21</v>
      </c>
      <c r="E57" s="91">
        <f>SUM(G57:N57)</f>
        <v>0</v>
      </c>
      <c r="F57" s="91">
        <v>0</v>
      </c>
      <c r="G57" s="91">
        <v>0</v>
      </c>
      <c r="H57" s="127">
        <v>0</v>
      </c>
      <c r="I57" s="127"/>
      <c r="J57" s="127"/>
      <c r="K57" s="127"/>
      <c r="L57" s="127"/>
      <c r="M57" s="91">
        <v>0</v>
      </c>
      <c r="N57" s="91">
        <v>0</v>
      </c>
      <c r="O57" s="126"/>
      <c r="P57" s="2"/>
    </row>
    <row r="58" spans="1:16" ht="24.95" customHeight="1" x14ac:dyDescent="0.25">
      <c r="A58" s="130"/>
      <c r="B58" s="131" t="s">
        <v>87</v>
      </c>
      <c r="C58" s="126" t="s">
        <v>14</v>
      </c>
      <c r="D58" s="126" t="s">
        <v>14</v>
      </c>
      <c r="E58" s="126" t="s">
        <v>15</v>
      </c>
      <c r="F58" s="126">
        <v>10</v>
      </c>
      <c r="G58" s="126">
        <v>16</v>
      </c>
      <c r="H58" s="126" t="s">
        <v>271</v>
      </c>
      <c r="I58" s="126" t="s">
        <v>16</v>
      </c>
      <c r="J58" s="126"/>
      <c r="K58" s="126"/>
      <c r="L58" s="126"/>
      <c r="M58" s="126">
        <v>18</v>
      </c>
      <c r="N58" s="126">
        <v>18</v>
      </c>
      <c r="O58" s="126"/>
      <c r="P58" s="2"/>
    </row>
    <row r="59" spans="1:16" s="4" customFormat="1" ht="33" customHeight="1" x14ac:dyDescent="0.25">
      <c r="A59" s="130"/>
      <c r="B59" s="131"/>
      <c r="C59" s="126"/>
      <c r="D59" s="126"/>
      <c r="E59" s="126"/>
      <c r="F59" s="126"/>
      <c r="G59" s="126"/>
      <c r="H59" s="126"/>
      <c r="I59" s="89" t="s">
        <v>141</v>
      </c>
      <c r="J59" s="89" t="s">
        <v>142</v>
      </c>
      <c r="K59" s="89" t="s">
        <v>143</v>
      </c>
      <c r="L59" s="89" t="s">
        <v>144</v>
      </c>
      <c r="M59" s="126"/>
      <c r="N59" s="126"/>
      <c r="O59" s="126"/>
      <c r="P59" s="26"/>
    </row>
    <row r="60" spans="1:16" ht="24.95" customHeight="1" x14ac:dyDescent="0.25">
      <c r="A60" s="130"/>
      <c r="B60" s="131"/>
      <c r="C60" s="126"/>
      <c r="D60" s="126"/>
      <c r="E60" s="89">
        <f>F58+G58+H60+M58+N58</f>
        <v>80</v>
      </c>
      <c r="F60" s="126"/>
      <c r="G60" s="126"/>
      <c r="H60" s="89">
        <v>18</v>
      </c>
      <c r="I60" s="89">
        <v>17</v>
      </c>
      <c r="J60" s="89">
        <v>17</v>
      </c>
      <c r="K60" s="89">
        <v>18</v>
      </c>
      <c r="L60" s="89">
        <v>18</v>
      </c>
      <c r="M60" s="126"/>
      <c r="N60" s="126"/>
      <c r="O60" s="126"/>
      <c r="P60" s="2"/>
    </row>
    <row r="61" spans="1:16" ht="24.6" customHeight="1" x14ac:dyDescent="0.25">
      <c r="A61" s="130" t="s">
        <v>152</v>
      </c>
      <c r="B61" s="131" t="s">
        <v>245</v>
      </c>
      <c r="C61" s="89" t="s">
        <v>11</v>
      </c>
      <c r="D61" s="90" t="s">
        <v>12</v>
      </c>
      <c r="E61" s="92">
        <f>SUM(F61:N61)</f>
        <v>0</v>
      </c>
      <c r="F61" s="92">
        <f>SUM(F62:F65)</f>
        <v>0</v>
      </c>
      <c r="G61" s="92">
        <f>SUM(G62:G65)</f>
        <v>0</v>
      </c>
      <c r="H61" s="129">
        <f>SUM(H62:L65)</f>
        <v>0</v>
      </c>
      <c r="I61" s="129"/>
      <c r="J61" s="129"/>
      <c r="K61" s="129"/>
      <c r="L61" s="129"/>
      <c r="M61" s="92">
        <f>SUM(M62:M65)</f>
        <v>0</v>
      </c>
      <c r="N61" s="92">
        <f>SUM(N62:N65)</f>
        <v>0</v>
      </c>
      <c r="O61" s="126" t="s">
        <v>109</v>
      </c>
      <c r="P61" s="2"/>
    </row>
    <row r="62" spans="1:16" ht="32.450000000000003" customHeight="1" x14ac:dyDescent="0.25">
      <c r="A62" s="130"/>
      <c r="B62" s="131"/>
      <c r="C62" s="89" t="s">
        <v>11</v>
      </c>
      <c r="D62" s="90" t="s">
        <v>29</v>
      </c>
      <c r="E62" s="92">
        <f>SUM(F62:N62)</f>
        <v>0</v>
      </c>
      <c r="F62" s="92">
        <v>0</v>
      </c>
      <c r="G62" s="92">
        <v>0</v>
      </c>
      <c r="H62" s="129">
        <v>0</v>
      </c>
      <c r="I62" s="129"/>
      <c r="J62" s="129"/>
      <c r="K62" s="129"/>
      <c r="L62" s="129"/>
      <c r="M62" s="92">
        <v>0</v>
      </c>
      <c r="N62" s="92">
        <v>0</v>
      </c>
      <c r="O62" s="126"/>
      <c r="P62" s="2"/>
    </row>
    <row r="63" spans="1:16" ht="32.450000000000003" customHeight="1" x14ac:dyDescent="0.25">
      <c r="A63" s="130"/>
      <c r="B63" s="131"/>
      <c r="C63" s="89" t="s">
        <v>11</v>
      </c>
      <c r="D63" s="90" t="s">
        <v>23</v>
      </c>
      <c r="E63" s="92">
        <f>SUM(F63:N63)</f>
        <v>0</v>
      </c>
      <c r="F63" s="92">
        <v>0</v>
      </c>
      <c r="G63" s="92">
        <v>0</v>
      </c>
      <c r="H63" s="129">
        <v>0</v>
      </c>
      <c r="I63" s="129"/>
      <c r="J63" s="129"/>
      <c r="K63" s="129"/>
      <c r="L63" s="129"/>
      <c r="M63" s="92">
        <v>0</v>
      </c>
      <c r="N63" s="92">
        <v>0</v>
      </c>
      <c r="O63" s="126"/>
      <c r="P63" s="2"/>
    </row>
    <row r="64" spans="1:16" ht="45" customHeight="1" x14ac:dyDescent="0.25">
      <c r="A64" s="130"/>
      <c r="B64" s="131"/>
      <c r="C64" s="89" t="s">
        <v>11</v>
      </c>
      <c r="D64" s="90" t="s">
        <v>13</v>
      </c>
      <c r="E64" s="92">
        <f>SUM(F64:N64)</f>
        <v>0</v>
      </c>
      <c r="F64" s="92">
        <v>0</v>
      </c>
      <c r="G64" s="92">
        <v>0</v>
      </c>
      <c r="H64" s="129">
        <v>0</v>
      </c>
      <c r="I64" s="129"/>
      <c r="J64" s="129"/>
      <c r="K64" s="129"/>
      <c r="L64" s="129"/>
      <c r="M64" s="92">
        <v>0</v>
      </c>
      <c r="N64" s="92">
        <v>0</v>
      </c>
      <c r="O64" s="126"/>
      <c r="P64" s="2"/>
    </row>
    <row r="65" spans="1:16" ht="24.95" customHeight="1" x14ac:dyDescent="0.25">
      <c r="A65" s="130"/>
      <c r="B65" s="131"/>
      <c r="C65" s="89" t="s">
        <v>11</v>
      </c>
      <c r="D65" s="90" t="s">
        <v>21</v>
      </c>
      <c r="E65" s="92">
        <f>SUM(F65:N65)</f>
        <v>0</v>
      </c>
      <c r="F65" s="92">
        <v>0</v>
      </c>
      <c r="G65" s="92">
        <v>0</v>
      </c>
      <c r="H65" s="129">
        <v>0</v>
      </c>
      <c r="I65" s="129"/>
      <c r="J65" s="129"/>
      <c r="K65" s="129"/>
      <c r="L65" s="129"/>
      <c r="M65" s="92">
        <v>0</v>
      </c>
      <c r="N65" s="92">
        <v>0</v>
      </c>
      <c r="O65" s="126"/>
      <c r="P65" s="2"/>
    </row>
    <row r="66" spans="1:16" ht="32.450000000000003" customHeight="1" x14ac:dyDescent="0.25">
      <c r="A66" s="130"/>
      <c r="B66" s="131" t="s">
        <v>93</v>
      </c>
      <c r="C66" s="126" t="s">
        <v>14</v>
      </c>
      <c r="D66" s="126" t="s">
        <v>14</v>
      </c>
      <c r="E66" s="126" t="s">
        <v>15</v>
      </c>
      <c r="F66" s="126">
        <v>0</v>
      </c>
      <c r="G66" s="126">
        <v>0</v>
      </c>
      <c r="H66" s="126" t="s">
        <v>271</v>
      </c>
      <c r="I66" s="126" t="s">
        <v>16</v>
      </c>
      <c r="J66" s="126"/>
      <c r="K66" s="126"/>
      <c r="L66" s="126"/>
      <c r="M66" s="126">
        <v>0</v>
      </c>
      <c r="N66" s="126">
        <v>0</v>
      </c>
      <c r="O66" s="126"/>
      <c r="P66" s="2"/>
    </row>
    <row r="67" spans="1:16" s="4" customFormat="1" ht="32.450000000000003" customHeight="1" x14ac:dyDescent="0.25">
      <c r="A67" s="130"/>
      <c r="B67" s="131"/>
      <c r="C67" s="126"/>
      <c r="D67" s="126"/>
      <c r="E67" s="126"/>
      <c r="F67" s="126"/>
      <c r="G67" s="126"/>
      <c r="H67" s="126"/>
      <c r="I67" s="89" t="s">
        <v>141</v>
      </c>
      <c r="J67" s="89" t="s">
        <v>142</v>
      </c>
      <c r="K67" s="89" t="s">
        <v>143</v>
      </c>
      <c r="L67" s="89" t="s">
        <v>144</v>
      </c>
      <c r="M67" s="126"/>
      <c r="N67" s="126"/>
      <c r="O67" s="126"/>
      <c r="P67" s="26"/>
    </row>
    <row r="68" spans="1:16" ht="24.6" customHeight="1" x14ac:dyDescent="0.25">
      <c r="A68" s="130"/>
      <c r="B68" s="131"/>
      <c r="C68" s="126"/>
      <c r="D68" s="126"/>
      <c r="E68" s="89">
        <f>F66+G66+H68+M66+N66</f>
        <v>0</v>
      </c>
      <c r="F68" s="126"/>
      <c r="G68" s="126"/>
      <c r="H68" s="89">
        <f>I68+J68+K68+L68</f>
        <v>0</v>
      </c>
      <c r="I68" s="89">
        <v>0</v>
      </c>
      <c r="J68" s="89">
        <v>0</v>
      </c>
      <c r="K68" s="89">
        <v>0</v>
      </c>
      <c r="L68" s="89">
        <v>0</v>
      </c>
      <c r="M68" s="126"/>
      <c r="N68" s="126"/>
      <c r="O68" s="126"/>
      <c r="P68" s="2"/>
    </row>
    <row r="69" spans="1:16" ht="24.6" customHeight="1" x14ac:dyDescent="0.25">
      <c r="A69" s="130" t="s">
        <v>153</v>
      </c>
      <c r="B69" s="131" t="s">
        <v>246</v>
      </c>
      <c r="C69" s="89" t="s">
        <v>11</v>
      </c>
      <c r="D69" s="90" t="s">
        <v>12</v>
      </c>
      <c r="E69" s="92">
        <f>SUM(E70:E73)</f>
        <v>0</v>
      </c>
      <c r="F69" s="92">
        <f>SUM(F70:F73)</f>
        <v>0</v>
      </c>
      <c r="G69" s="92">
        <f>SUM(G70:G73)</f>
        <v>0</v>
      </c>
      <c r="H69" s="129">
        <f>SUM(H70:L73)</f>
        <v>0</v>
      </c>
      <c r="I69" s="129"/>
      <c r="J69" s="129"/>
      <c r="K69" s="129"/>
      <c r="L69" s="129"/>
      <c r="M69" s="92">
        <f>SUM(M70:M73)</f>
        <v>0</v>
      </c>
      <c r="N69" s="92">
        <f>SUM(N70:N73)</f>
        <v>0</v>
      </c>
      <c r="O69" s="126" t="s">
        <v>109</v>
      </c>
      <c r="P69" s="2"/>
    </row>
    <row r="70" spans="1:16" ht="32.450000000000003" customHeight="1" x14ac:dyDescent="0.25">
      <c r="A70" s="130"/>
      <c r="B70" s="131"/>
      <c r="C70" s="89" t="s">
        <v>11</v>
      </c>
      <c r="D70" s="90" t="s">
        <v>29</v>
      </c>
      <c r="E70" s="92">
        <f>SUM(F70:N70)</f>
        <v>0</v>
      </c>
      <c r="F70" s="92">
        <v>0</v>
      </c>
      <c r="G70" s="92">
        <v>0</v>
      </c>
      <c r="H70" s="129">
        <v>0</v>
      </c>
      <c r="I70" s="129"/>
      <c r="J70" s="129"/>
      <c r="K70" s="129"/>
      <c r="L70" s="129"/>
      <c r="M70" s="92">
        <v>0</v>
      </c>
      <c r="N70" s="92">
        <v>0</v>
      </c>
      <c r="O70" s="126"/>
      <c r="P70" s="2"/>
    </row>
    <row r="71" spans="1:16" ht="32.450000000000003" customHeight="1" x14ac:dyDescent="0.25">
      <c r="A71" s="130"/>
      <c r="B71" s="131"/>
      <c r="C71" s="89" t="s">
        <v>11</v>
      </c>
      <c r="D71" s="90" t="s">
        <v>23</v>
      </c>
      <c r="E71" s="92">
        <f>SUM(F71:N71)</f>
        <v>0</v>
      </c>
      <c r="F71" s="92">
        <v>0</v>
      </c>
      <c r="G71" s="92">
        <v>0</v>
      </c>
      <c r="H71" s="129">
        <v>0</v>
      </c>
      <c r="I71" s="129"/>
      <c r="J71" s="129"/>
      <c r="K71" s="129"/>
      <c r="L71" s="129"/>
      <c r="M71" s="92">
        <v>0</v>
      </c>
      <c r="N71" s="92">
        <v>0</v>
      </c>
      <c r="O71" s="126"/>
      <c r="P71" s="2"/>
    </row>
    <row r="72" spans="1:16" ht="45" customHeight="1" x14ac:dyDescent="0.25">
      <c r="A72" s="130"/>
      <c r="B72" s="131"/>
      <c r="C72" s="89" t="s">
        <v>11</v>
      </c>
      <c r="D72" s="90" t="s">
        <v>22</v>
      </c>
      <c r="E72" s="92">
        <f>SUM(F72:N72)</f>
        <v>0</v>
      </c>
      <c r="F72" s="92">
        <v>0</v>
      </c>
      <c r="G72" s="92">
        <v>0</v>
      </c>
      <c r="H72" s="129">
        <v>0</v>
      </c>
      <c r="I72" s="129"/>
      <c r="J72" s="129"/>
      <c r="K72" s="129"/>
      <c r="L72" s="129"/>
      <c r="M72" s="92">
        <v>0</v>
      </c>
      <c r="N72" s="92">
        <v>0</v>
      </c>
      <c r="O72" s="126"/>
      <c r="P72" s="2"/>
    </row>
    <row r="73" spans="1:16" ht="24.95" customHeight="1" x14ac:dyDescent="0.25">
      <c r="A73" s="130"/>
      <c r="B73" s="131"/>
      <c r="C73" s="89" t="s">
        <v>11</v>
      </c>
      <c r="D73" s="90" t="s">
        <v>21</v>
      </c>
      <c r="E73" s="92">
        <f>SUM(F73:N73)</f>
        <v>0</v>
      </c>
      <c r="F73" s="92">
        <v>0</v>
      </c>
      <c r="G73" s="92">
        <v>0</v>
      </c>
      <c r="H73" s="129">
        <v>0</v>
      </c>
      <c r="I73" s="129"/>
      <c r="J73" s="129"/>
      <c r="K73" s="129"/>
      <c r="L73" s="129"/>
      <c r="M73" s="92">
        <v>0</v>
      </c>
      <c r="N73" s="92">
        <v>0</v>
      </c>
      <c r="O73" s="126"/>
      <c r="P73" s="2"/>
    </row>
    <row r="74" spans="1:16" ht="24.6" customHeight="1" x14ac:dyDescent="0.25">
      <c r="A74" s="130"/>
      <c r="B74" s="131" t="s">
        <v>95</v>
      </c>
      <c r="C74" s="126" t="s">
        <v>14</v>
      </c>
      <c r="D74" s="126" t="s">
        <v>14</v>
      </c>
      <c r="E74" s="126" t="s">
        <v>15</v>
      </c>
      <c r="F74" s="126">
        <v>0</v>
      </c>
      <c r="G74" s="126">
        <v>0</v>
      </c>
      <c r="H74" s="126" t="s">
        <v>271</v>
      </c>
      <c r="I74" s="126" t="s">
        <v>16</v>
      </c>
      <c r="J74" s="126"/>
      <c r="K74" s="126"/>
      <c r="L74" s="126"/>
      <c r="M74" s="126">
        <v>0</v>
      </c>
      <c r="N74" s="126">
        <v>0</v>
      </c>
      <c r="O74" s="126"/>
      <c r="P74" s="2"/>
    </row>
    <row r="75" spans="1:16" s="4" customFormat="1" ht="32.450000000000003" customHeight="1" x14ac:dyDescent="0.25">
      <c r="A75" s="130"/>
      <c r="B75" s="131"/>
      <c r="C75" s="126"/>
      <c r="D75" s="126"/>
      <c r="E75" s="126"/>
      <c r="F75" s="126"/>
      <c r="G75" s="126"/>
      <c r="H75" s="126"/>
      <c r="I75" s="89" t="s">
        <v>141</v>
      </c>
      <c r="J75" s="89" t="s">
        <v>142</v>
      </c>
      <c r="K75" s="89" t="s">
        <v>143</v>
      </c>
      <c r="L75" s="89" t="s">
        <v>144</v>
      </c>
      <c r="M75" s="126"/>
      <c r="N75" s="126"/>
      <c r="O75" s="126"/>
      <c r="P75" s="26"/>
    </row>
    <row r="76" spans="1:16" ht="24.6" customHeight="1" x14ac:dyDescent="0.25">
      <c r="A76" s="130"/>
      <c r="B76" s="131"/>
      <c r="C76" s="126"/>
      <c r="D76" s="126"/>
      <c r="E76" s="89">
        <f>G74+F74+H76+M74+N74</f>
        <v>0</v>
      </c>
      <c r="F76" s="126"/>
      <c r="G76" s="126"/>
      <c r="H76" s="89">
        <f>I76+J76+K76+L76</f>
        <v>0</v>
      </c>
      <c r="I76" s="89">
        <v>0</v>
      </c>
      <c r="J76" s="89">
        <v>0</v>
      </c>
      <c r="K76" s="89">
        <v>0</v>
      </c>
      <c r="L76" s="89">
        <v>0</v>
      </c>
      <c r="M76" s="126"/>
      <c r="N76" s="126"/>
      <c r="O76" s="126"/>
      <c r="P76" s="2"/>
    </row>
    <row r="77" spans="1:16" ht="24.6" customHeight="1" x14ac:dyDescent="0.25">
      <c r="A77" s="130" t="s">
        <v>154</v>
      </c>
      <c r="B77" s="131" t="s">
        <v>247</v>
      </c>
      <c r="C77" s="89" t="s">
        <v>11</v>
      </c>
      <c r="D77" s="90" t="s">
        <v>12</v>
      </c>
      <c r="E77" s="92">
        <f>SUM(E78:E81)</f>
        <v>0</v>
      </c>
      <c r="F77" s="92">
        <f>SUM(F78:F81)</f>
        <v>0</v>
      </c>
      <c r="G77" s="92">
        <f>SUM(G78:G81)</f>
        <v>0</v>
      </c>
      <c r="H77" s="129">
        <f>SUM(H78:L81)</f>
        <v>0</v>
      </c>
      <c r="I77" s="129"/>
      <c r="J77" s="129"/>
      <c r="K77" s="129"/>
      <c r="L77" s="129"/>
      <c r="M77" s="92">
        <f>SUM(M78:M81)</f>
        <v>0</v>
      </c>
      <c r="N77" s="92">
        <f>SUM(N78:N81)</f>
        <v>0</v>
      </c>
      <c r="O77" s="126" t="s">
        <v>109</v>
      </c>
      <c r="P77" s="2"/>
    </row>
    <row r="78" spans="1:16" ht="32.450000000000003" customHeight="1" x14ac:dyDescent="0.25">
      <c r="A78" s="130"/>
      <c r="B78" s="131"/>
      <c r="C78" s="89" t="s">
        <v>11</v>
      </c>
      <c r="D78" s="90" t="s">
        <v>29</v>
      </c>
      <c r="E78" s="92">
        <f>SUM(G78:N78)</f>
        <v>0</v>
      </c>
      <c r="F78" s="92">
        <v>0</v>
      </c>
      <c r="G78" s="92">
        <v>0</v>
      </c>
      <c r="H78" s="129">
        <v>0</v>
      </c>
      <c r="I78" s="129"/>
      <c r="J78" s="129"/>
      <c r="K78" s="129"/>
      <c r="L78" s="129"/>
      <c r="M78" s="92">
        <v>0</v>
      </c>
      <c r="N78" s="92">
        <v>0</v>
      </c>
      <c r="O78" s="126"/>
      <c r="P78" s="2"/>
    </row>
    <row r="79" spans="1:16" ht="32.450000000000003" customHeight="1" x14ac:dyDescent="0.25">
      <c r="A79" s="130"/>
      <c r="B79" s="131"/>
      <c r="C79" s="89" t="s">
        <v>11</v>
      </c>
      <c r="D79" s="90" t="s">
        <v>23</v>
      </c>
      <c r="E79" s="92">
        <f>SUM(G79:N79)</f>
        <v>0</v>
      </c>
      <c r="F79" s="92">
        <v>0</v>
      </c>
      <c r="G79" s="92">
        <v>0</v>
      </c>
      <c r="H79" s="129">
        <v>0</v>
      </c>
      <c r="I79" s="129"/>
      <c r="J79" s="129"/>
      <c r="K79" s="129"/>
      <c r="L79" s="129"/>
      <c r="M79" s="92">
        <v>0</v>
      </c>
      <c r="N79" s="92">
        <v>0</v>
      </c>
      <c r="O79" s="126"/>
      <c r="P79" s="2"/>
    </row>
    <row r="80" spans="1:16" ht="45" customHeight="1" x14ac:dyDescent="0.25">
      <c r="A80" s="130"/>
      <c r="B80" s="131"/>
      <c r="C80" s="89" t="s">
        <v>11</v>
      </c>
      <c r="D80" s="90" t="s">
        <v>13</v>
      </c>
      <c r="E80" s="92">
        <f>SUM(G80:N80)</f>
        <v>0</v>
      </c>
      <c r="F80" s="92">
        <v>0</v>
      </c>
      <c r="G80" s="92">
        <v>0</v>
      </c>
      <c r="H80" s="129">
        <v>0</v>
      </c>
      <c r="I80" s="129"/>
      <c r="J80" s="129"/>
      <c r="K80" s="129"/>
      <c r="L80" s="129"/>
      <c r="M80" s="92">
        <v>0</v>
      </c>
      <c r="N80" s="92">
        <v>0</v>
      </c>
      <c r="O80" s="126"/>
      <c r="P80" s="2"/>
    </row>
    <row r="81" spans="1:16" ht="24.6" customHeight="1" x14ac:dyDescent="0.25">
      <c r="A81" s="130"/>
      <c r="B81" s="131"/>
      <c r="C81" s="89" t="s">
        <v>11</v>
      </c>
      <c r="D81" s="90" t="s">
        <v>21</v>
      </c>
      <c r="E81" s="92">
        <f>SUM(G81:N81)</f>
        <v>0</v>
      </c>
      <c r="F81" s="92">
        <v>0</v>
      </c>
      <c r="G81" s="92">
        <v>0</v>
      </c>
      <c r="H81" s="129">
        <v>0</v>
      </c>
      <c r="I81" s="129"/>
      <c r="J81" s="129"/>
      <c r="K81" s="129"/>
      <c r="L81" s="129"/>
      <c r="M81" s="92">
        <v>0</v>
      </c>
      <c r="N81" s="92">
        <v>0</v>
      </c>
      <c r="O81" s="126"/>
      <c r="P81" s="2"/>
    </row>
    <row r="82" spans="1:16" ht="24.6" customHeight="1" x14ac:dyDescent="0.25">
      <c r="A82" s="130"/>
      <c r="B82" s="131" t="s">
        <v>96</v>
      </c>
      <c r="C82" s="126" t="s">
        <v>14</v>
      </c>
      <c r="D82" s="126" t="s">
        <v>14</v>
      </c>
      <c r="E82" s="126" t="s">
        <v>15</v>
      </c>
      <c r="F82" s="126">
        <v>0</v>
      </c>
      <c r="G82" s="126">
        <v>0</v>
      </c>
      <c r="H82" s="126" t="s">
        <v>271</v>
      </c>
      <c r="I82" s="126" t="s">
        <v>16</v>
      </c>
      <c r="J82" s="126"/>
      <c r="K82" s="126"/>
      <c r="L82" s="126"/>
      <c r="M82" s="126">
        <v>0</v>
      </c>
      <c r="N82" s="126">
        <v>0</v>
      </c>
      <c r="O82" s="126"/>
      <c r="P82" s="2"/>
    </row>
    <row r="83" spans="1:16" s="4" customFormat="1" ht="32.450000000000003" customHeight="1" x14ac:dyDescent="0.25">
      <c r="A83" s="130"/>
      <c r="B83" s="131"/>
      <c r="C83" s="126"/>
      <c r="D83" s="126"/>
      <c r="E83" s="126"/>
      <c r="F83" s="126"/>
      <c r="G83" s="126"/>
      <c r="H83" s="126"/>
      <c r="I83" s="89" t="s">
        <v>141</v>
      </c>
      <c r="J83" s="89" t="s">
        <v>142</v>
      </c>
      <c r="K83" s="89" t="s">
        <v>143</v>
      </c>
      <c r="L83" s="89" t="s">
        <v>144</v>
      </c>
      <c r="M83" s="126"/>
      <c r="N83" s="126"/>
      <c r="O83" s="126"/>
      <c r="P83" s="26"/>
    </row>
    <row r="84" spans="1:16" ht="24.6" customHeight="1" x14ac:dyDescent="0.25">
      <c r="A84" s="130"/>
      <c r="B84" s="131"/>
      <c r="C84" s="126"/>
      <c r="D84" s="126"/>
      <c r="E84" s="89">
        <f>G82+F82+H84+M82+N82</f>
        <v>0</v>
      </c>
      <c r="F84" s="126"/>
      <c r="G84" s="126"/>
      <c r="H84" s="89">
        <f>I84+J84+K84+L84</f>
        <v>0</v>
      </c>
      <c r="I84" s="89">
        <v>0</v>
      </c>
      <c r="J84" s="89">
        <v>0</v>
      </c>
      <c r="K84" s="89">
        <v>0</v>
      </c>
      <c r="L84" s="89">
        <v>0</v>
      </c>
      <c r="M84" s="126"/>
      <c r="N84" s="126"/>
      <c r="O84" s="126"/>
      <c r="P84" s="2"/>
    </row>
    <row r="85" spans="1:16" ht="24.95" customHeight="1" x14ac:dyDescent="0.25">
      <c r="A85" s="130">
        <v>3</v>
      </c>
      <c r="B85" s="131" t="s">
        <v>241</v>
      </c>
      <c r="C85" s="89" t="s">
        <v>11</v>
      </c>
      <c r="D85" s="90" t="s">
        <v>12</v>
      </c>
      <c r="E85" s="92">
        <f>SUM(F85:N85)</f>
        <v>65</v>
      </c>
      <c r="F85" s="92">
        <f>SUM(F86:F89)</f>
        <v>50</v>
      </c>
      <c r="G85" s="92">
        <f>SUM(G86:G89)</f>
        <v>15</v>
      </c>
      <c r="H85" s="129">
        <f>SUM(H86:L89)</f>
        <v>0</v>
      </c>
      <c r="I85" s="129"/>
      <c r="J85" s="129"/>
      <c r="K85" s="129"/>
      <c r="L85" s="129"/>
      <c r="M85" s="92">
        <f>M90+M98+M106+M122+SUM(M86:M89)</f>
        <v>0</v>
      </c>
      <c r="N85" s="92">
        <f>N90+N98+N106+N122+SUM(N86:N89)</f>
        <v>0</v>
      </c>
      <c r="O85" s="126" t="s">
        <v>137</v>
      </c>
      <c r="P85" s="2"/>
    </row>
    <row r="86" spans="1:16" ht="32.450000000000003" customHeight="1" x14ac:dyDescent="0.25">
      <c r="A86" s="130"/>
      <c r="B86" s="131"/>
      <c r="C86" s="89" t="s">
        <v>11</v>
      </c>
      <c r="D86" s="90" t="s">
        <v>29</v>
      </c>
      <c r="E86" s="92">
        <f>E91+E99+E107+E115+E123</f>
        <v>0</v>
      </c>
      <c r="F86" s="92">
        <f t="shared" ref="F86:H89" si="6">F91+F99+F107+F123</f>
        <v>0</v>
      </c>
      <c r="G86" s="92">
        <f t="shared" si="6"/>
        <v>0</v>
      </c>
      <c r="H86" s="129">
        <f t="shared" si="6"/>
        <v>0</v>
      </c>
      <c r="I86" s="129"/>
      <c r="J86" s="129"/>
      <c r="K86" s="129"/>
      <c r="L86" s="129"/>
      <c r="M86" s="92">
        <f>M91+M99+M107+M123</f>
        <v>0</v>
      </c>
      <c r="N86" s="92">
        <f>N91+N99+N107+N123</f>
        <v>0</v>
      </c>
      <c r="O86" s="126"/>
      <c r="P86" s="2"/>
    </row>
    <row r="87" spans="1:16" ht="32.450000000000003" customHeight="1" x14ac:dyDescent="0.25">
      <c r="A87" s="130"/>
      <c r="B87" s="131"/>
      <c r="C87" s="89" t="s">
        <v>11</v>
      </c>
      <c r="D87" s="90" t="s">
        <v>23</v>
      </c>
      <c r="E87" s="92">
        <f t="shared" ref="E87:E88" si="7">E92+E100+E108+E116+E124</f>
        <v>0</v>
      </c>
      <c r="F87" s="92">
        <f t="shared" si="6"/>
        <v>0</v>
      </c>
      <c r="G87" s="92">
        <f t="shared" si="6"/>
        <v>0</v>
      </c>
      <c r="H87" s="129">
        <f t="shared" si="6"/>
        <v>0</v>
      </c>
      <c r="I87" s="129"/>
      <c r="J87" s="129"/>
      <c r="K87" s="129"/>
      <c r="L87" s="129"/>
      <c r="M87" s="92">
        <f>M92+M100+M108+M124</f>
        <v>0</v>
      </c>
      <c r="N87" s="92">
        <f>N92+N100+N108+N124</f>
        <v>0</v>
      </c>
      <c r="O87" s="126"/>
      <c r="P87" s="2"/>
    </row>
    <row r="88" spans="1:16" ht="45" customHeight="1" x14ac:dyDescent="0.25">
      <c r="A88" s="130"/>
      <c r="B88" s="131"/>
      <c r="C88" s="89" t="s">
        <v>11</v>
      </c>
      <c r="D88" s="90" t="s">
        <v>13</v>
      </c>
      <c r="E88" s="92">
        <f t="shared" si="7"/>
        <v>65</v>
      </c>
      <c r="F88" s="92">
        <f>F93+F101+F109+F125+F117</f>
        <v>50</v>
      </c>
      <c r="G88" s="92">
        <f>G93+G101+G109+G125+G117</f>
        <v>15</v>
      </c>
      <c r="H88" s="129">
        <f>H93+H101+H109+H125+H117</f>
        <v>0</v>
      </c>
      <c r="I88" s="129"/>
      <c r="J88" s="129"/>
      <c r="K88" s="129"/>
      <c r="L88" s="129"/>
      <c r="M88" s="92">
        <v>0</v>
      </c>
      <c r="N88" s="92">
        <v>0</v>
      </c>
      <c r="O88" s="126"/>
      <c r="P88" s="2"/>
    </row>
    <row r="89" spans="1:16" ht="24.6" customHeight="1" x14ac:dyDescent="0.25">
      <c r="A89" s="130"/>
      <c r="B89" s="131"/>
      <c r="C89" s="89" t="s">
        <v>11</v>
      </c>
      <c r="D89" s="90" t="s">
        <v>21</v>
      </c>
      <c r="E89" s="92">
        <f>E94+E102+E110+E118+E126</f>
        <v>0</v>
      </c>
      <c r="F89" s="92">
        <f t="shared" si="6"/>
        <v>0</v>
      </c>
      <c r="G89" s="92">
        <f t="shared" si="6"/>
        <v>0</v>
      </c>
      <c r="H89" s="129">
        <f t="shared" si="6"/>
        <v>0</v>
      </c>
      <c r="I89" s="129"/>
      <c r="J89" s="129"/>
      <c r="K89" s="129"/>
      <c r="L89" s="129"/>
      <c r="M89" s="92">
        <f>M94+M102+M110+M126</f>
        <v>0</v>
      </c>
      <c r="N89" s="92">
        <f>N94+N102+N110+N126</f>
        <v>0</v>
      </c>
      <c r="O89" s="126"/>
      <c r="P89" s="2"/>
    </row>
    <row r="90" spans="1:16" ht="24.95" customHeight="1" x14ac:dyDescent="0.25">
      <c r="A90" s="130" t="s">
        <v>155</v>
      </c>
      <c r="B90" s="131" t="s">
        <v>248</v>
      </c>
      <c r="C90" s="89" t="s">
        <v>11</v>
      </c>
      <c r="D90" s="90" t="s">
        <v>12</v>
      </c>
      <c r="E90" s="92">
        <f>SUM(F90:N90)</f>
        <v>0</v>
      </c>
      <c r="F90" s="92">
        <f>SUM(F91:F94)</f>
        <v>0</v>
      </c>
      <c r="G90" s="92">
        <f>SUM(G91:G94)</f>
        <v>0</v>
      </c>
      <c r="H90" s="129">
        <f>SUM(H91:L94)</f>
        <v>0</v>
      </c>
      <c r="I90" s="129"/>
      <c r="J90" s="129"/>
      <c r="K90" s="129"/>
      <c r="L90" s="129"/>
      <c r="M90" s="92">
        <f>SUM(M91:M94)</f>
        <v>0</v>
      </c>
      <c r="N90" s="92">
        <f>SUM(N91:N94)</f>
        <v>0</v>
      </c>
      <c r="O90" s="126" t="s">
        <v>110</v>
      </c>
      <c r="P90" s="2"/>
    </row>
    <row r="91" spans="1:16" ht="33" customHeight="1" x14ac:dyDescent="0.25">
      <c r="A91" s="130"/>
      <c r="B91" s="131"/>
      <c r="C91" s="89" t="s">
        <v>11</v>
      </c>
      <c r="D91" s="90" t="s">
        <v>29</v>
      </c>
      <c r="E91" s="92">
        <f>SUM(F91:N91)</f>
        <v>0</v>
      </c>
      <c r="F91" s="92">
        <v>0</v>
      </c>
      <c r="G91" s="92">
        <v>0</v>
      </c>
      <c r="H91" s="129">
        <v>0</v>
      </c>
      <c r="I91" s="129"/>
      <c r="J91" s="129"/>
      <c r="K91" s="129"/>
      <c r="L91" s="129"/>
      <c r="M91" s="92">
        <v>0</v>
      </c>
      <c r="N91" s="92">
        <v>0</v>
      </c>
      <c r="O91" s="126"/>
      <c r="P91" s="2"/>
    </row>
    <row r="92" spans="1:16" ht="33" customHeight="1" x14ac:dyDescent="0.25">
      <c r="A92" s="130"/>
      <c r="B92" s="131"/>
      <c r="C92" s="89" t="s">
        <v>11</v>
      </c>
      <c r="D92" s="90" t="s">
        <v>23</v>
      </c>
      <c r="E92" s="92">
        <f>SUM(F92:N92)</f>
        <v>0</v>
      </c>
      <c r="F92" s="92">
        <v>0</v>
      </c>
      <c r="G92" s="92">
        <v>0</v>
      </c>
      <c r="H92" s="129">
        <v>0</v>
      </c>
      <c r="I92" s="129"/>
      <c r="J92" s="129"/>
      <c r="K92" s="129"/>
      <c r="L92" s="129"/>
      <c r="M92" s="92">
        <v>0</v>
      </c>
      <c r="N92" s="92">
        <v>0</v>
      </c>
      <c r="O92" s="126"/>
      <c r="P92" s="2"/>
    </row>
    <row r="93" spans="1:16" ht="45" customHeight="1" x14ac:dyDescent="0.25">
      <c r="A93" s="130"/>
      <c r="B93" s="131"/>
      <c r="C93" s="89" t="s">
        <v>11</v>
      </c>
      <c r="D93" s="90" t="s">
        <v>13</v>
      </c>
      <c r="E93" s="92">
        <f>SUM(F93:N93)</f>
        <v>0</v>
      </c>
      <c r="F93" s="92">
        <v>0</v>
      </c>
      <c r="G93" s="92">
        <v>0</v>
      </c>
      <c r="H93" s="129">
        <v>0</v>
      </c>
      <c r="I93" s="129"/>
      <c r="J93" s="129"/>
      <c r="K93" s="129"/>
      <c r="L93" s="129"/>
      <c r="M93" s="92">
        <v>0</v>
      </c>
      <c r="N93" s="92">
        <v>0</v>
      </c>
      <c r="O93" s="126"/>
      <c r="P93" s="2"/>
    </row>
    <row r="94" spans="1:16" ht="24.95" customHeight="1" x14ac:dyDescent="0.25">
      <c r="A94" s="130"/>
      <c r="B94" s="131"/>
      <c r="C94" s="89" t="s">
        <v>11</v>
      </c>
      <c r="D94" s="90" t="s">
        <v>21</v>
      </c>
      <c r="E94" s="92">
        <f>SUM(F94:N94)</f>
        <v>0</v>
      </c>
      <c r="F94" s="92">
        <v>0</v>
      </c>
      <c r="G94" s="92">
        <v>0</v>
      </c>
      <c r="H94" s="129">
        <v>0</v>
      </c>
      <c r="I94" s="129"/>
      <c r="J94" s="129"/>
      <c r="K94" s="129"/>
      <c r="L94" s="129"/>
      <c r="M94" s="92">
        <v>0</v>
      </c>
      <c r="N94" s="92">
        <v>0</v>
      </c>
      <c r="O94" s="126"/>
      <c r="P94" s="2"/>
    </row>
    <row r="95" spans="1:16" ht="24.95" customHeight="1" x14ac:dyDescent="0.25">
      <c r="A95" s="130"/>
      <c r="B95" s="131" t="s">
        <v>88</v>
      </c>
      <c r="C95" s="126" t="s">
        <v>14</v>
      </c>
      <c r="D95" s="126" t="s">
        <v>14</v>
      </c>
      <c r="E95" s="126" t="s">
        <v>15</v>
      </c>
      <c r="F95" s="126">
        <v>0</v>
      </c>
      <c r="G95" s="126">
        <v>0</v>
      </c>
      <c r="H95" s="126" t="s">
        <v>271</v>
      </c>
      <c r="I95" s="126" t="s">
        <v>16</v>
      </c>
      <c r="J95" s="126"/>
      <c r="K95" s="126"/>
      <c r="L95" s="126"/>
      <c r="M95" s="126">
        <v>0</v>
      </c>
      <c r="N95" s="126">
        <v>0</v>
      </c>
      <c r="O95" s="126"/>
      <c r="P95" s="2"/>
    </row>
    <row r="96" spans="1:16" s="4" customFormat="1" ht="33" customHeight="1" x14ac:dyDescent="0.25">
      <c r="A96" s="130"/>
      <c r="B96" s="131"/>
      <c r="C96" s="126"/>
      <c r="D96" s="126"/>
      <c r="E96" s="126"/>
      <c r="F96" s="126"/>
      <c r="G96" s="126"/>
      <c r="H96" s="126"/>
      <c r="I96" s="89" t="s">
        <v>141</v>
      </c>
      <c r="J96" s="89" t="s">
        <v>142</v>
      </c>
      <c r="K96" s="89" t="s">
        <v>143</v>
      </c>
      <c r="L96" s="89" t="s">
        <v>144</v>
      </c>
      <c r="M96" s="126"/>
      <c r="N96" s="126"/>
      <c r="O96" s="126"/>
      <c r="P96" s="26"/>
    </row>
    <row r="97" spans="1:16" ht="24.95" customHeight="1" x14ac:dyDescent="0.25">
      <c r="A97" s="130"/>
      <c r="B97" s="131"/>
      <c r="C97" s="126"/>
      <c r="D97" s="126"/>
      <c r="E97" s="89">
        <f>G95+F95+H97+M95+N95</f>
        <v>0</v>
      </c>
      <c r="F97" s="126"/>
      <c r="G97" s="126"/>
      <c r="H97" s="89">
        <f>I97+J97+K97+L97</f>
        <v>0</v>
      </c>
      <c r="I97" s="89">
        <v>0</v>
      </c>
      <c r="J97" s="89">
        <v>0</v>
      </c>
      <c r="K97" s="89">
        <v>0</v>
      </c>
      <c r="L97" s="89">
        <v>0</v>
      </c>
      <c r="M97" s="126"/>
      <c r="N97" s="126"/>
      <c r="O97" s="126"/>
      <c r="P97" s="2"/>
    </row>
    <row r="98" spans="1:16" ht="24.95" customHeight="1" x14ac:dyDescent="0.25">
      <c r="A98" s="130" t="s">
        <v>156</v>
      </c>
      <c r="B98" s="131" t="s">
        <v>249</v>
      </c>
      <c r="C98" s="89" t="s">
        <v>11</v>
      </c>
      <c r="D98" s="90" t="s">
        <v>12</v>
      </c>
      <c r="E98" s="92">
        <f>SUM(E99:E102)</f>
        <v>0</v>
      </c>
      <c r="F98" s="92">
        <f>SUM(F99:F102)</f>
        <v>0</v>
      </c>
      <c r="G98" s="92">
        <f>SUM(G99:G102)</f>
        <v>0</v>
      </c>
      <c r="H98" s="129">
        <f>SUM(H99:L102)</f>
        <v>0</v>
      </c>
      <c r="I98" s="129"/>
      <c r="J98" s="129"/>
      <c r="K98" s="129"/>
      <c r="L98" s="129"/>
      <c r="M98" s="92">
        <f>SUM(M99:M102)</f>
        <v>0</v>
      </c>
      <c r="N98" s="92">
        <f>SUM(N99:N102)</f>
        <v>0</v>
      </c>
      <c r="O98" s="126" t="s">
        <v>111</v>
      </c>
      <c r="P98" s="2"/>
    </row>
    <row r="99" spans="1:16" ht="33" customHeight="1" x14ac:dyDescent="0.25">
      <c r="A99" s="130"/>
      <c r="B99" s="131"/>
      <c r="C99" s="89" t="s">
        <v>11</v>
      </c>
      <c r="D99" s="90" t="s">
        <v>29</v>
      </c>
      <c r="E99" s="92">
        <f>SUM(F99:N99)</f>
        <v>0</v>
      </c>
      <c r="F99" s="92">
        <v>0</v>
      </c>
      <c r="G99" s="92">
        <v>0</v>
      </c>
      <c r="H99" s="129">
        <v>0</v>
      </c>
      <c r="I99" s="129"/>
      <c r="J99" s="129"/>
      <c r="K99" s="129"/>
      <c r="L99" s="129"/>
      <c r="M99" s="92">
        <v>0</v>
      </c>
      <c r="N99" s="92">
        <v>0</v>
      </c>
      <c r="O99" s="126"/>
      <c r="P99" s="2"/>
    </row>
    <row r="100" spans="1:16" ht="33" customHeight="1" x14ac:dyDescent="0.25">
      <c r="A100" s="130"/>
      <c r="B100" s="131"/>
      <c r="C100" s="89" t="s">
        <v>11</v>
      </c>
      <c r="D100" s="90" t="s">
        <v>23</v>
      </c>
      <c r="E100" s="92">
        <f>SUM(F100:N100)</f>
        <v>0</v>
      </c>
      <c r="F100" s="92">
        <v>0</v>
      </c>
      <c r="G100" s="92">
        <v>0</v>
      </c>
      <c r="H100" s="129">
        <v>0</v>
      </c>
      <c r="I100" s="129"/>
      <c r="J100" s="129"/>
      <c r="K100" s="129"/>
      <c r="L100" s="129"/>
      <c r="M100" s="92">
        <v>0</v>
      </c>
      <c r="N100" s="92">
        <v>0</v>
      </c>
      <c r="O100" s="126"/>
      <c r="P100" s="2"/>
    </row>
    <row r="101" spans="1:16" ht="45" customHeight="1" x14ac:dyDescent="0.25">
      <c r="A101" s="130"/>
      <c r="B101" s="131"/>
      <c r="C101" s="89" t="s">
        <v>11</v>
      </c>
      <c r="D101" s="90" t="s">
        <v>13</v>
      </c>
      <c r="E101" s="92">
        <f>SUM(F101:N101)</f>
        <v>0</v>
      </c>
      <c r="F101" s="92">
        <v>0</v>
      </c>
      <c r="G101" s="92">
        <v>0</v>
      </c>
      <c r="H101" s="129">
        <v>0</v>
      </c>
      <c r="I101" s="129"/>
      <c r="J101" s="129"/>
      <c r="K101" s="129"/>
      <c r="L101" s="129"/>
      <c r="M101" s="92">
        <v>0</v>
      </c>
      <c r="N101" s="92">
        <v>0</v>
      </c>
      <c r="O101" s="126"/>
      <c r="P101" s="2"/>
    </row>
    <row r="102" spans="1:16" ht="24.95" customHeight="1" x14ac:dyDescent="0.25">
      <c r="A102" s="130"/>
      <c r="B102" s="131"/>
      <c r="C102" s="89" t="s">
        <v>11</v>
      </c>
      <c r="D102" s="90" t="s">
        <v>21</v>
      </c>
      <c r="E102" s="92">
        <f>SUM(F102:N102)</f>
        <v>0</v>
      </c>
      <c r="F102" s="92">
        <v>0</v>
      </c>
      <c r="G102" s="92">
        <v>0</v>
      </c>
      <c r="H102" s="129">
        <v>0</v>
      </c>
      <c r="I102" s="129"/>
      <c r="J102" s="129"/>
      <c r="K102" s="129"/>
      <c r="L102" s="129"/>
      <c r="M102" s="92">
        <v>0</v>
      </c>
      <c r="N102" s="92">
        <v>0</v>
      </c>
      <c r="O102" s="126"/>
      <c r="P102" s="2"/>
    </row>
    <row r="103" spans="1:16" ht="24.95" customHeight="1" x14ac:dyDescent="0.25">
      <c r="A103" s="130"/>
      <c r="B103" s="131" t="s">
        <v>89</v>
      </c>
      <c r="C103" s="126" t="s">
        <v>14</v>
      </c>
      <c r="D103" s="126" t="s">
        <v>14</v>
      </c>
      <c r="E103" s="126" t="s">
        <v>15</v>
      </c>
      <c r="F103" s="126">
        <v>0</v>
      </c>
      <c r="G103" s="126">
        <v>0</v>
      </c>
      <c r="H103" s="126" t="s">
        <v>271</v>
      </c>
      <c r="I103" s="126" t="s">
        <v>16</v>
      </c>
      <c r="J103" s="126"/>
      <c r="K103" s="126"/>
      <c r="L103" s="126"/>
      <c r="M103" s="126">
        <v>0</v>
      </c>
      <c r="N103" s="126">
        <v>0</v>
      </c>
      <c r="O103" s="126"/>
      <c r="P103" s="2"/>
    </row>
    <row r="104" spans="1:16" s="4" customFormat="1" ht="37.5" customHeight="1" x14ac:dyDescent="0.25">
      <c r="A104" s="130"/>
      <c r="B104" s="131"/>
      <c r="C104" s="126"/>
      <c r="D104" s="126"/>
      <c r="E104" s="126"/>
      <c r="F104" s="126"/>
      <c r="G104" s="126"/>
      <c r="H104" s="126"/>
      <c r="I104" s="89" t="s">
        <v>141</v>
      </c>
      <c r="J104" s="89" t="s">
        <v>142</v>
      </c>
      <c r="K104" s="89" t="s">
        <v>143</v>
      </c>
      <c r="L104" s="89" t="s">
        <v>144</v>
      </c>
      <c r="M104" s="126"/>
      <c r="N104" s="126"/>
      <c r="O104" s="126"/>
      <c r="P104" s="26"/>
    </row>
    <row r="105" spans="1:16" ht="24.95" customHeight="1" x14ac:dyDescent="0.25">
      <c r="A105" s="130"/>
      <c r="B105" s="131"/>
      <c r="C105" s="126"/>
      <c r="D105" s="126"/>
      <c r="E105" s="89">
        <f>G103+F103+H105+M103+N103</f>
        <v>0</v>
      </c>
      <c r="F105" s="126"/>
      <c r="G105" s="126"/>
      <c r="H105" s="89">
        <f>I105+J105+K105+L105</f>
        <v>0</v>
      </c>
      <c r="I105" s="89">
        <v>0</v>
      </c>
      <c r="J105" s="89">
        <v>0</v>
      </c>
      <c r="K105" s="89">
        <v>0</v>
      </c>
      <c r="L105" s="89">
        <v>0</v>
      </c>
      <c r="M105" s="126"/>
      <c r="N105" s="126"/>
      <c r="O105" s="126"/>
      <c r="P105" s="2"/>
    </row>
    <row r="106" spans="1:16" ht="24.95" customHeight="1" x14ac:dyDescent="0.25">
      <c r="A106" s="130" t="s">
        <v>157</v>
      </c>
      <c r="B106" s="131" t="s">
        <v>250</v>
      </c>
      <c r="C106" s="89" t="s">
        <v>11</v>
      </c>
      <c r="D106" s="90" t="s">
        <v>12</v>
      </c>
      <c r="E106" s="92">
        <f>SUM(F106:N106)</f>
        <v>30</v>
      </c>
      <c r="F106" s="92">
        <f>SUM(F107:F110)</f>
        <v>15</v>
      </c>
      <c r="G106" s="92">
        <f>SUM(G107:G110)</f>
        <v>15</v>
      </c>
      <c r="H106" s="129">
        <f>SUM(H107:L110)</f>
        <v>0</v>
      </c>
      <c r="I106" s="129"/>
      <c r="J106" s="129"/>
      <c r="K106" s="129"/>
      <c r="L106" s="129"/>
      <c r="M106" s="92">
        <f>SUM(M107:M110)</f>
        <v>0</v>
      </c>
      <c r="N106" s="92">
        <f>SUM(N107:N110)</f>
        <v>0</v>
      </c>
      <c r="O106" s="126" t="s">
        <v>138</v>
      </c>
      <c r="P106" s="2"/>
    </row>
    <row r="107" spans="1:16" ht="33" customHeight="1" x14ac:dyDescent="0.25">
      <c r="A107" s="130"/>
      <c r="B107" s="131"/>
      <c r="C107" s="89" t="s">
        <v>11</v>
      </c>
      <c r="D107" s="90" t="s">
        <v>29</v>
      </c>
      <c r="E107" s="92">
        <f>SUM(F107:N107)</f>
        <v>0</v>
      </c>
      <c r="F107" s="92">
        <v>0</v>
      </c>
      <c r="G107" s="92">
        <v>0</v>
      </c>
      <c r="H107" s="129">
        <v>0</v>
      </c>
      <c r="I107" s="129"/>
      <c r="J107" s="129"/>
      <c r="K107" s="129"/>
      <c r="L107" s="129"/>
      <c r="M107" s="92">
        <v>0</v>
      </c>
      <c r="N107" s="92">
        <v>0</v>
      </c>
      <c r="O107" s="126"/>
      <c r="P107" s="2"/>
    </row>
    <row r="108" spans="1:16" ht="33" customHeight="1" x14ac:dyDescent="0.25">
      <c r="A108" s="130"/>
      <c r="B108" s="131"/>
      <c r="C108" s="89" t="s">
        <v>11</v>
      </c>
      <c r="D108" s="90" t="s">
        <v>23</v>
      </c>
      <c r="E108" s="92">
        <f>SUM(F108:N108)</f>
        <v>0</v>
      </c>
      <c r="F108" s="92">
        <v>0</v>
      </c>
      <c r="G108" s="92">
        <v>0</v>
      </c>
      <c r="H108" s="129">
        <v>0</v>
      </c>
      <c r="I108" s="129"/>
      <c r="J108" s="129"/>
      <c r="K108" s="129"/>
      <c r="L108" s="129"/>
      <c r="M108" s="92">
        <v>0</v>
      </c>
      <c r="N108" s="92">
        <v>0</v>
      </c>
      <c r="O108" s="126"/>
      <c r="P108" s="2"/>
    </row>
    <row r="109" spans="1:16" ht="45" customHeight="1" x14ac:dyDescent="0.25">
      <c r="A109" s="130"/>
      <c r="B109" s="131"/>
      <c r="C109" s="89" t="s">
        <v>11</v>
      </c>
      <c r="D109" s="90" t="s">
        <v>13</v>
      </c>
      <c r="E109" s="92">
        <f>SUM(F109:N109)</f>
        <v>30</v>
      </c>
      <c r="F109" s="92">
        <v>15</v>
      </c>
      <c r="G109" s="92">
        <v>15</v>
      </c>
      <c r="H109" s="129">
        <v>0</v>
      </c>
      <c r="I109" s="129"/>
      <c r="J109" s="129"/>
      <c r="K109" s="129"/>
      <c r="L109" s="129"/>
      <c r="M109" s="92">
        <v>0</v>
      </c>
      <c r="N109" s="92">
        <v>0</v>
      </c>
      <c r="O109" s="126"/>
      <c r="P109" s="2"/>
    </row>
    <row r="110" spans="1:16" ht="24.95" customHeight="1" x14ac:dyDescent="0.25">
      <c r="A110" s="130"/>
      <c r="B110" s="131"/>
      <c r="C110" s="89" t="s">
        <v>11</v>
      </c>
      <c r="D110" s="90" t="s">
        <v>21</v>
      </c>
      <c r="E110" s="92">
        <f>SUM(F110:N110)</f>
        <v>0</v>
      </c>
      <c r="F110" s="92">
        <v>0</v>
      </c>
      <c r="G110" s="92">
        <v>0</v>
      </c>
      <c r="H110" s="129">
        <v>0</v>
      </c>
      <c r="I110" s="129"/>
      <c r="J110" s="129"/>
      <c r="K110" s="129"/>
      <c r="L110" s="129"/>
      <c r="M110" s="92">
        <v>0</v>
      </c>
      <c r="N110" s="92">
        <v>0</v>
      </c>
      <c r="O110" s="126"/>
      <c r="P110" s="2"/>
    </row>
    <row r="111" spans="1:16" ht="24.95" customHeight="1" x14ac:dyDescent="0.25">
      <c r="A111" s="130"/>
      <c r="B111" s="131" t="s">
        <v>94</v>
      </c>
      <c r="C111" s="126" t="s">
        <v>14</v>
      </c>
      <c r="D111" s="126" t="s">
        <v>14</v>
      </c>
      <c r="E111" s="126" t="s">
        <v>15</v>
      </c>
      <c r="F111" s="126">
        <v>1</v>
      </c>
      <c r="G111" s="126">
        <v>1</v>
      </c>
      <c r="H111" s="126" t="s">
        <v>271</v>
      </c>
      <c r="I111" s="126" t="s">
        <v>16</v>
      </c>
      <c r="J111" s="126"/>
      <c r="K111" s="126"/>
      <c r="L111" s="126"/>
      <c r="M111" s="126">
        <v>0</v>
      </c>
      <c r="N111" s="126">
        <v>0</v>
      </c>
      <c r="O111" s="126"/>
      <c r="P111" s="2"/>
    </row>
    <row r="112" spans="1:16" s="4" customFormat="1" ht="33" customHeight="1" x14ac:dyDescent="0.25">
      <c r="A112" s="130"/>
      <c r="B112" s="131"/>
      <c r="C112" s="126"/>
      <c r="D112" s="126"/>
      <c r="E112" s="126"/>
      <c r="F112" s="126"/>
      <c r="G112" s="126"/>
      <c r="H112" s="126"/>
      <c r="I112" s="89" t="s">
        <v>141</v>
      </c>
      <c r="J112" s="89" t="s">
        <v>142</v>
      </c>
      <c r="K112" s="89" t="s">
        <v>143</v>
      </c>
      <c r="L112" s="89" t="s">
        <v>144</v>
      </c>
      <c r="M112" s="126"/>
      <c r="N112" s="126"/>
      <c r="O112" s="126"/>
      <c r="P112" s="26"/>
    </row>
    <row r="113" spans="1:16" ht="24.95" customHeight="1" x14ac:dyDescent="0.25">
      <c r="A113" s="130"/>
      <c r="B113" s="131"/>
      <c r="C113" s="126"/>
      <c r="D113" s="126"/>
      <c r="E113" s="89">
        <f>F111+G111+H113+M111+N111</f>
        <v>2</v>
      </c>
      <c r="F113" s="126"/>
      <c r="G113" s="126"/>
      <c r="H113" s="89">
        <f>I113+J113+K113+L113</f>
        <v>0</v>
      </c>
      <c r="I113" s="89">
        <v>0</v>
      </c>
      <c r="J113" s="89">
        <v>0</v>
      </c>
      <c r="K113" s="89">
        <v>0</v>
      </c>
      <c r="L113" s="89">
        <v>0</v>
      </c>
      <c r="M113" s="126"/>
      <c r="N113" s="126"/>
      <c r="O113" s="126"/>
      <c r="P113" s="2"/>
    </row>
    <row r="114" spans="1:16" ht="24.95" customHeight="1" x14ac:dyDescent="0.25">
      <c r="A114" s="130" t="s">
        <v>158</v>
      </c>
      <c r="B114" s="131" t="s">
        <v>251</v>
      </c>
      <c r="C114" s="89" t="s">
        <v>11</v>
      </c>
      <c r="D114" s="90" t="s">
        <v>12</v>
      </c>
      <c r="E114" s="92">
        <f>SUM(F114:N114)</f>
        <v>35</v>
      </c>
      <c r="F114" s="92">
        <f>SUM(F115:F118)</f>
        <v>35</v>
      </c>
      <c r="G114" s="92">
        <f>SUM(G115:G118)</f>
        <v>0</v>
      </c>
      <c r="H114" s="129">
        <f>SUM(H115:L118)</f>
        <v>0</v>
      </c>
      <c r="I114" s="129"/>
      <c r="J114" s="129"/>
      <c r="K114" s="129"/>
      <c r="L114" s="129"/>
      <c r="M114" s="92">
        <f>M115+M116+M117+M118</f>
        <v>0</v>
      </c>
      <c r="N114" s="92">
        <f>N115+N116+N117+N118</f>
        <v>0</v>
      </c>
      <c r="O114" s="126" t="s">
        <v>138</v>
      </c>
      <c r="P114" s="2"/>
    </row>
    <row r="115" spans="1:16" ht="33" customHeight="1" x14ac:dyDescent="0.25">
      <c r="A115" s="130"/>
      <c r="B115" s="131"/>
      <c r="C115" s="89" t="s">
        <v>11</v>
      </c>
      <c r="D115" s="90" t="s">
        <v>29</v>
      </c>
      <c r="E115" s="92">
        <f>SUM(F115:N115)</f>
        <v>0</v>
      </c>
      <c r="F115" s="92">
        <v>0</v>
      </c>
      <c r="G115" s="92">
        <v>0</v>
      </c>
      <c r="H115" s="129">
        <v>0</v>
      </c>
      <c r="I115" s="129"/>
      <c r="J115" s="129"/>
      <c r="K115" s="129"/>
      <c r="L115" s="129"/>
      <c r="M115" s="92">
        <v>0</v>
      </c>
      <c r="N115" s="92">
        <v>0</v>
      </c>
      <c r="O115" s="126"/>
      <c r="P115" s="2"/>
    </row>
    <row r="116" spans="1:16" ht="33" customHeight="1" x14ac:dyDescent="0.25">
      <c r="A116" s="130"/>
      <c r="B116" s="131"/>
      <c r="C116" s="89" t="s">
        <v>11</v>
      </c>
      <c r="D116" s="90" t="s">
        <v>23</v>
      </c>
      <c r="E116" s="92">
        <f>SUM(F116:N116)</f>
        <v>0</v>
      </c>
      <c r="F116" s="92">
        <v>0</v>
      </c>
      <c r="G116" s="92">
        <v>0</v>
      </c>
      <c r="H116" s="129">
        <v>0</v>
      </c>
      <c r="I116" s="129"/>
      <c r="J116" s="129"/>
      <c r="K116" s="129"/>
      <c r="L116" s="129"/>
      <c r="M116" s="92">
        <v>0</v>
      </c>
      <c r="N116" s="92">
        <v>0</v>
      </c>
      <c r="O116" s="126"/>
      <c r="P116" s="2"/>
    </row>
    <row r="117" spans="1:16" ht="45" customHeight="1" x14ac:dyDescent="0.25">
      <c r="A117" s="130"/>
      <c r="B117" s="131"/>
      <c r="C117" s="89" t="s">
        <v>11</v>
      </c>
      <c r="D117" s="90" t="s">
        <v>13</v>
      </c>
      <c r="E117" s="92">
        <f>SUM(F117:N117)</f>
        <v>35</v>
      </c>
      <c r="F117" s="92">
        <v>35</v>
      </c>
      <c r="G117" s="92">
        <v>0</v>
      </c>
      <c r="H117" s="129">
        <v>0</v>
      </c>
      <c r="I117" s="129"/>
      <c r="J117" s="129"/>
      <c r="K117" s="129"/>
      <c r="L117" s="129"/>
      <c r="M117" s="92">
        <v>0</v>
      </c>
      <c r="N117" s="92">
        <v>0</v>
      </c>
      <c r="O117" s="126"/>
      <c r="P117" s="2"/>
    </row>
    <row r="118" spans="1:16" ht="24.95" customHeight="1" x14ac:dyDescent="0.25">
      <c r="A118" s="130"/>
      <c r="B118" s="131"/>
      <c r="C118" s="89" t="s">
        <v>11</v>
      </c>
      <c r="D118" s="90" t="s">
        <v>21</v>
      </c>
      <c r="E118" s="92">
        <f>SUM(F118:N118)</f>
        <v>0</v>
      </c>
      <c r="F118" s="92">
        <v>0</v>
      </c>
      <c r="G118" s="92">
        <v>0</v>
      </c>
      <c r="H118" s="129">
        <v>0</v>
      </c>
      <c r="I118" s="129"/>
      <c r="J118" s="129"/>
      <c r="K118" s="129"/>
      <c r="L118" s="129"/>
      <c r="M118" s="92">
        <v>0</v>
      </c>
      <c r="N118" s="92">
        <v>0</v>
      </c>
      <c r="O118" s="126"/>
      <c r="P118" s="2"/>
    </row>
    <row r="119" spans="1:16" ht="24.95" customHeight="1" x14ac:dyDescent="0.25">
      <c r="A119" s="130"/>
      <c r="B119" s="131" t="s">
        <v>90</v>
      </c>
      <c r="C119" s="126" t="s">
        <v>14</v>
      </c>
      <c r="D119" s="126" t="s">
        <v>14</v>
      </c>
      <c r="E119" s="126" t="s">
        <v>15</v>
      </c>
      <c r="F119" s="126">
        <v>1</v>
      </c>
      <c r="G119" s="126">
        <v>1</v>
      </c>
      <c r="H119" s="126" t="s">
        <v>271</v>
      </c>
      <c r="I119" s="126" t="s">
        <v>16</v>
      </c>
      <c r="J119" s="126"/>
      <c r="K119" s="126"/>
      <c r="L119" s="126"/>
      <c r="M119" s="126">
        <v>0</v>
      </c>
      <c r="N119" s="126">
        <v>0</v>
      </c>
      <c r="O119" s="126"/>
      <c r="P119" s="2"/>
    </row>
    <row r="120" spans="1:16" s="4" customFormat="1" ht="46.5" customHeight="1" x14ac:dyDescent="0.25">
      <c r="A120" s="130"/>
      <c r="B120" s="131"/>
      <c r="C120" s="126"/>
      <c r="D120" s="126"/>
      <c r="E120" s="126"/>
      <c r="F120" s="126"/>
      <c r="G120" s="126"/>
      <c r="H120" s="126"/>
      <c r="I120" s="89" t="s">
        <v>141</v>
      </c>
      <c r="J120" s="89" t="s">
        <v>142</v>
      </c>
      <c r="K120" s="89" t="s">
        <v>143</v>
      </c>
      <c r="L120" s="89" t="s">
        <v>144</v>
      </c>
      <c r="M120" s="126"/>
      <c r="N120" s="126"/>
      <c r="O120" s="126"/>
      <c r="P120" s="26"/>
    </row>
    <row r="121" spans="1:16" ht="24.95" customHeight="1" x14ac:dyDescent="0.25">
      <c r="A121" s="130"/>
      <c r="B121" s="131"/>
      <c r="C121" s="126"/>
      <c r="D121" s="126"/>
      <c r="E121" s="89">
        <f>F119+G119+H121+M119+N119</f>
        <v>2</v>
      </c>
      <c r="F121" s="126"/>
      <c r="G121" s="126"/>
      <c r="H121" s="89">
        <f>I121+J121+K121+L121</f>
        <v>0</v>
      </c>
      <c r="I121" s="89">
        <v>0</v>
      </c>
      <c r="J121" s="89">
        <v>0</v>
      </c>
      <c r="K121" s="89">
        <v>0</v>
      </c>
      <c r="L121" s="89">
        <v>0</v>
      </c>
      <c r="M121" s="126"/>
      <c r="N121" s="126"/>
      <c r="O121" s="126"/>
      <c r="P121" s="2"/>
    </row>
    <row r="122" spans="1:16" ht="24.95" customHeight="1" x14ac:dyDescent="0.25">
      <c r="A122" s="130" t="s">
        <v>189</v>
      </c>
      <c r="B122" s="131" t="s">
        <v>307</v>
      </c>
      <c r="C122" s="89" t="s">
        <v>11</v>
      </c>
      <c r="D122" s="90" t="s">
        <v>12</v>
      </c>
      <c r="E122" s="92">
        <f>SUM(F122:N122)</f>
        <v>0</v>
      </c>
      <c r="F122" s="92">
        <f>SUM(F123:F126)</f>
        <v>0</v>
      </c>
      <c r="G122" s="92">
        <f>SUM(G123:G126)</f>
        <v>0</v>
      </c>
      <c r="H122" s="129">
        <f>SUM(H123:L126)</f>
        <v>0</v>
      </c>
      <c r="I122" s="129"/>
      <c r="J122" s="129"/>
      <c r="K122" s="129"/>
      <c r="L122" s="129"/>
      <c r="M122" s="92">
        <f>M123+M124+M125+M126</f>
        <v>0</v>
      </c>
      <c r="N122" s="92">
        <f>N123+N124+N125+N126</f>
        <v>0</v>
      </c>
      <c r="O122" s="126" t="s">
        <v>138</v>
      </c>
      <c r="P122" s="2"/>
    </row>
    <row r="123" spans="1:16" ht="33" customHeight="1" x14ac:dyDescent="0.25">
      <c r="A123" s="130"/>
      <c r="B123" s="131"/>
      <c r="C123" s="89" t="s">
        <v>11</v>
      </c>
      <c r="D123" s="90" t="s">
        <v>29</v>
      </c>
      <c r="E123" s="92">
        <f>SUM(F123:N123)</f>
        <v>0</v>
      </c>
      <c r="F123" s="92">
        <v>0</v>
      </c>
      <c r="G123" s="92">
        <v>0</v>
      </c>
      <c r="H123" s="129">
        <v>0</v>
      </c>
      <c r="I123" s="129"/>
      <c r="J123" s="129"/>
      <c r="K123" s="129"/>
      <c r="L123" s="129"/>
      <c r="M123" s="92">
        <v>0</v>
      </c>
      <c r="N123" s="92">
        <v>0</v>
      </c>
      <c r="O123" s="126"/>
      <c r="P123" s="2"/>
    </row>
    <row r="124" spans="1:16" ht="33" customHeight="1" x14ac:dyDescent="0.25">
      <c r="A124" s="130"/>
      <c r="B124" s="131"/>
      <c r="C124" s="89" t="s">
        <v>11</v>
      </c>
      <c r="D124" s="90" t="s">
        <v>23</v>
      </c>
      <c r="E124" s="92">
        <f>SUM(F124:N124)</f>
        <v>0</v>
      </c>
      <c r="F124" s="92">
        <v>0</v>
      </c>
      <c r="G124" s="92">
        <v>0</v>
      </c>
      <c r="H124" s="129">
        <v>0</v>
      </c>
      <c r="I124" s="129"/>
      <c r="J124" s="129"/>
      <c r="K124" s="129"/>
      <c r="L124" s="129"/>
      <c r="M124" s="92">
        <v>0</v>
      </c>
      <c r="N124" s="92">
        <v>0</v>
      </c>
      <c r="O124" s="126"/>
      <c r="P124" s="2"/>
    </row>
    <row r="125" spans="1:16" ht="45" customHeight="1" x14ac:dyDescent="0.25">
      <c r="A125" s="130"/>
      <c r="B125" s="131"/>
      <c r="C125" s="89" t="s">
        <v>11</v>
      </c>
      <c r="D125" s="90" t="s">
        <v>13</v>
      </c>
      <c r="E125" s="92">
        <f>SUM(F125:N125)</f>
        <v>0</v>
      </c>
      <c r="F125" s="92">
        <v>0</v>
      </c>
      <c r="G125" s="92">
        <v>0</v>
      </c>
      <c r="H125" s="129">
        <v>0</v>
      </c>
      <c r="I125" s="129"/>
      <c r="J125" s="129"/>
      <c r="K125" s="129"/>
      <c r="L125" s="129"/>
      <c r="M125" s="92">
        <v>0</v>
      </c>
      <c r="N125" s="92">
        <v>0</v>
      </c>
      <c r="O125" s="126"/>
      <c r="P125" s="2"/>
    </row>
    <row r="126" spans="1:16" ht="24.95" customHeight="1" x14ac:dyDescent="0.25">
      <c r="A126" s="130"/>
      <c r="B126" s="131"/>
      <c r="C126" s="89" t="s">
        <v>11</v>
      </c>
      <c r="D126" s="90" t="s">
        <v>21</v>
      </c>
      <c r="E126" s="92">
        <f>SUM(F126:N126)</f>
        <v>0</v>
      </c>
      <c r="F126" s="92">
        <v>0</v>
      </c>
      <c r="G126" s="92">
        <v>0</v>
      </c>
      <c r="H126" s="129">
        <v>0</v>
      </c>
      <c r="I126" s="129"/>
      <c r="J126" s="129"/>
      <c r="K126" s="129"/>
      <c r="L126" s="129"/>
      <c r="M126" s="92">
        <v>0</v>
      </c>
      <c r="N126" s="92">
        <v>0</v>
      </c>
      <c r="O126" s="126"/>
      <c r="P126" s="2"/>
    </row>
    <row r="127" spans="1:16" ht="24.95" customHeight="1" x14ac:dyDescent="0.25">
      <c r="A127" s="130"/>
      <c r="B127" s="131" t="s">
        <v>294</v>
      </c>
      <c r="C127" s="126" t="s">
        <v>14</v>
      </c>
      <c r="D127" s="126" t="s">
        <v>14</v>
      </c>
      <c r="E127" s="126" t="s">
        <v>15</v>
      </c>
      <c r="F127" s="126" t="s">
        <v>303</v>
      </c>
      <c r="G127" s="126" t="s">
        <v>303</v>
      </c>
      <c r="H127" s="126" t="s">
        <v>271</v>
      </c>
      <c r="I127" s="126" t="s">
        <v>16</v>
      </c>
      <c r="J127" s="126"/>
      <c r="K127" s="126"/>
      <c r="L127" s="126"/>
      <c r="M127" s="126">
        <v>0</v>
      </c>
      <c r="N127" s="126">
        <v>0</v>
      </c>
      <c r="O127" s="126"/>
      <c r="P127" s="2"/>
    </row>
    <row r="128" spans="1:16" s="4" customFormat="1" ht="46.5" customHeight="1" x14ac:dyDescent="0.25">
      <c r="A128" s="130"/>
      <c r="B128" s="131"/>
      <c r="C128" s="126"/>
      <c r="D128" s="126"/>
      <c r="E128" s="126"/>
      <c r="F128" s="126"/>
      <c r="G128" s="126"/>
      <c r="H128" s="126"/>
      <c r="I128" s="89" t="s">
        <v>141</v>
      </c>
      <c r="J128" s="89" t="s">
        <v>142</v>
      </c>
      <c r="K128" s="89" t="s">
        <v>143</v>
      </c>
      <c r="L128" s="89" t="s">
        <v>144</v>
      </c>
      <c r="M128" s="126"/>
      <c r="N128" s="126"/>
      <c r="O128" s="126"/>
      <c r="P128" s="26"/>
    </row>
    <row r="129" spans="1:16" ht="24.95" customHeight="1" x14ac:dyDescent="0.25">
      <c r="A129" s="130"/>
      <c r="B129" s="131"/>
      <c r="C129" s="126"/>
      <c r="D129" s="126"/>
      <c r="E129" s="89">
        <f>H129+M127+N127</f>
        <v>0</v>
      </c>
      <c r="F129" s="126"/>
      <c r="G129" s="126"/>
      <c r="H129" s="89">
        <f>K129+L129</f>
        <v>0</v>
      </c>
      <c r="I129" s="89" t="s">
        <v>303</v>
      </c>
      <c r="J129" s="89" t="s">
        <v>303</v>
      </c>
      <c r="K129" s="89">
        <v>0</v>
      </c>
      <c r="L129" s="89">
        <v>0</v>
      </c>
      <c r="M129" s="126"/>
      <c r="N129" s="126"/>
      <c r="O129" s="126"/>
      <c r="P129" s="2"/>
    </row>
    <row r="130" spans="1:16" ht="24.95" customHeight="1" x14ac:dyDescent="0.25">
      <c r="A130" s="130">
        <v>4</v>
      </c>
      <c r="B130" s="131" t="s">
        <v>302</v>
      </c>
      <c r="C130" s="89" t="s">
        <v>11</v>
      </c>
      <c r="D130" s="90" t="s">
        <v>12</v>
      </c>
      <c r="E130" s="91">
        <f>SUM(F130:N130)</f>
        <v>130155.92612999999</v>
      </c>
      <c r="F130" s="91">
        <f>SUM(F131:F134)</f>
        <v>30050.536329999999</v>
      </c>
      <c r="G130" s="91">
        <f>SUM(G131:G134)</f>
        <v>27028.172170000002</v>
      </c>
      <c r="H130" s="127">
        <f>SUM(H131:L134)</f>
        <v>34277.217629999992</v>
      </c>
      <c r="I130" s="127"/>
      <c r="J130" s="127"/>
      <c r="K130" s="127"/>
      <c r="L130" s="127"/>
      <c r="M130" s="91">
        <f>SUM(M131:M134)</f>
        <v>19400</v>
      </c>
      <c r="N130" s="91">
        <f>SUM(N131:N134)</f>
        <v>19400</v>
      </c>
      <c r="O130" s="126"/>
      <c r="P130" s="138"/>
    </row>
    <row r="131" spans="1:16" ht="33" customHeight="1" x14ac:dyDescent="0.25">
      <c r="A131" s="130"/>
      <c r="B131" s="131"/>
      <c r="C131" s="89" t="s">
        <v>11</v>
      </c>
      <c r="D131" s="90" t="s">
        <v>29</v>
      </c>
      <c r="E131" s="91">
        <f t="shared" ref="E131:H134" si="8">E136+E144+E152+E160+E168</f>
        <v>0</v>
      </c>
      <c r="F131" s="91">
        <f t="shared" si="8"/>
        <v>0</v>
      </c>
      <c r="G131" s="91">
        <f t="shared" si="8"/>
        <v>0</v>
      </c>
      <c r="H131" s="127">
        <f t="shared" si="8"/>
        <v>0</v>
      </c>
      <c r="I131" s="127"/>
      <c r="J131" s="127"/>
      <c r="K131" s="127"/>
      <c r="L131" s="127"/>
      <c r="M131" s="91">
        <f t="shared" ref="M131:N134" si="9">M136+M144+M152+M160+M168</f>
        <v>0</v>
      </c>
      <c r="N131" s="91">
        <f t="shared" si="9"/>
        <v>0</v>
      </c>
      <c r="O131" s="126"/>
      <c r="P131" s="138"/>
    </row>
    <row r="132" spans="1:16" ht="33" customHeight="1" x14ac:dyDescent="0.25">
      <c r="A132" s="130"/>
      <c r="B132" s="131"/>
      <c r="C132" s="89" t="s">
        <v>11</v>
      </c>
      <c r="D132" s="90" t="s">
        <v>23</v>
      </c>
      <c r="E132" s="91">
        <f t="shared" si="8"/>
        <v>0</v>
      </c>
      <c r="F132" s="91">
        <f t="shared" si="8"/>
        <v>0</v>
      </c>
      <c r="G132" s="91">
        <f t="shared" si="8"/>
        <v>0</v>
      </c>
      <c r="H132" s="127">
        <f t="shared" si="8"/>
        <v>0</v>
      </c>
      <c r="I132" s="127"/>
      <c r="J132" s="127"/>
      <c r="K132" s="127"/>
      <c r="L132" s="127"/>
      <c r="M132" s="91">
        <f t="shared" si="9"/>
        <v>0</v>
      </c>
      <c r="N132" s="91">
        <f t="shared" si="9"/>
        <v>0</v>
      </c>
      <c r="O132" s="126"/>
      <c r="P132" s="5"/>
    </row>
    <row r="133" spans="1:16" ht="45" customHeight="1" x14ac:dyDescent="0.25">
      <c r="A133" s="130"/>
      <c r="B133" s="131"/>
      <c r="C133" s="89" t="s">
        <v>11</v>
      </c>
      <c r="D133" s="90" t="s">
        <v>13</v>
      </c>
      <c r="E133" s="91">
        <f t="shared" si="8"/>
        <v>130155.92612999999</v>
      </c>
      <c r="F133" s="91">
        <f t="shared" si="8"/>
        <v>30050.536329999999</v>
      </c>
      <c r="G133" s="91">
        <f t="shared" si="8"/>
        <v>27028.172170000002</v>
      </c>
      <c r="H133" s="127">
        <f t="shared" si="8"/>
        <v>34277.217629999992</v>
      </c>
      <c r="I133" s="127"/>
      <c r="J133" s="127"/>
      <c r="K133" s="127"/>
      <c r="L133" s="127"/>
      <c r="M133" s="91">
        <f t="shared" si="9"/>
        <v>19400</v>
      </c>
      <c r="N133" s="91">
        <f t="shared" si="9"/>
        <v>19400</v>
      </c>
      <c r="O133" s="126"/>
      <c r="P133" s="5"/>
    </row>
    <row r="134" spans="1:16" ht="24.95" customHeight="1" x14ac:dyDescent="0.25">
      <c r="A134" s="130"/>
      <c r="B134" s="131"/>
      <c r="C134" s="89" t="s">
        <v>11</v>
      </c>
      <c r="D134" s="90" t="s">
        <v>21</v>
      </c>
      <c r="E134" s="91">
        <f t="shared" si="8"/>
        <v>0</v>
      </c>
      <c r="F134" s="91">
        <f t="shared" si="8"/>
        <v>0</v>
      </c>
      <c r="G134" s="91">
        <f t="shared" si="8"/>
        <v>0</v>
      </c>
      <c r="H134" s="127">
        <f t="shared" si="8"/>
        <v>0</v>
      </c>
      <c r="I134" s="127"/>
      <c r="J134" s="127"/>
      <c r="K134" s="127"/>
      <c r="L134" s="127"/>
      <c r="M134" s="91">
        <f t="shared" si="9"/>
        <v>0</v>
      </c>
      <c r="N134" s="91">
        <f t="shared" si="9"/>
        <v>0</v>
      </c>
      <c r="O134" s="126"/>
      <c r="P134" s="138"/>
    </row>
    <row r="135" spans="1:16" ht="24.95" customHeight="1" x14ac:dyDescent="0.25">
      <c r="A135" s="130" t="s">
        <v>159</v>
      </c>
      <c r="B135" s="131" t="s">
        <v>308</v>
      </c>
      <c r="C135" s="89" t="s">
        <v>11</v>
      </c>
      <c r="D135" s="90" t="s">
        <v>12</v>
      </c>
      <c r="E135" s="91">
        <f>SUM(E136:E139)</f>
        <v>126730.68498999999</v>
      </c>
      <c r="F135" s="91">
        <f>SUM(F136:F139)</f>
        <v>30050.536329999999</v>
      </c>
      <c r="G135" s="91">
        <f>SUM(G136:G139)</f>
        <v>25028.172170000002</v>
      </c>
      <c r="H135" s="127">
        <f>SUM(H136:L139)</f>
        <v>32851.976489999994</v>
      </c>
      <c r="I135" s="127"/>
      <c r="J135" s="127"/>
      <c r="K135" s="127"/>
      <c r="L135" s="127"/>
      <c r="M135" s="91">
        <f>SUM(M136:M139)</f>
        <v>19400</v>
      </c>
      <c r="N135" s="91">
        <f>SUM(N136:N139)</f>
        <v>19400</v>
      </c>
      <c r="O135" s="122" t="s">
        <v>134</v>
      </c>
      <c r="P135" s="138"/>
    </row>
    <row r="136" spans="1:16" ht="33" customHeight="1" x14ac:dyDescent="0.25">
      <c r="A136" s="130"/>
      <c r="B136" s="131"/>
      <c r="C136" s="89" t="s">
        <v>11</v>
      </c>
      <c r="D136" s="90" t="s">
        <v>29</v>
      </c>
      <c r="E136" s="91">
        <f>SUM(F136:N136)</f>
        <v>0</v>
      </c>
      <c r="F136" s="91">
        <v>0</v>
      </c>
      <c r="G136" s="91">
        <v>0</v>
      </c>
      <c r="H136" s="127">
        <v>0</v>
      </c>
      <c r="I136" s="127"/>
      <c r="J136" s="127"/>
      <c r="K136" s="127"/>
      <c r="L136" s="127"/>
      <c r="M136" s="91">
        <v>0</v>
      </c>
      <c r="N136" s="91">
        <v>0</v>
      </c>
      <c r="O136" s="122"/>
      <c r="P136" s="2"/>
    </row>
    <row r="137" spans="1:16" ht="33" customHeight="1" x14ac:dyDescent="0.25">
      <c r="A137" s="130"/>
      <c r="B137" s="131"/>
      <c r="C137" s="89" t="s">
        <v>11</v>
      </c>
      <c r="D137" s="90" t="s">
        <v>23</v>
      </c>
      <c r="E137" s="91">
        <f>SUM(F137:N137)</f>
        <v>0</v>
      </c>
      <c r="F137" s="91">
        <v>0</v>
      </c>
      <c r="G137" s="91">
        <v>0</v>
      </c>
      <c r="H137" s="127">
        <v>0</v>
      </c>
      <c r="I137" s="127"/>
      <c r="J137" s="127"/>
      <c r="K137" s="127"/>
      <c r="L137" s="127"/>
      <c r="M137" s="91">
        <v>0</v>
      </c>
      <c r="N137" s="91">
        <v>0</v>
      </c>
      <c r="O137" s="122"/>
      <c r="P137" s="2"/>
    </row>
    <row r="138" spans="1:16" ht="45" customHeight="1" x14ac:dyDescent="0.25">
      <c r="A138" s="130"/>
      <c r="B138" s="131"/>
      <c r="C138" s="89" t="s">
        <v>11</v>
      </c>
      <c r="D138" s="90" t="s">
        <v>13</v>
      </c>
      <c r="E138" s="91">
        <f>SUM(F138:N138)</f>
        <v>126730.68498999999</v>
      </c>
      <c r="F138" s="91">
        <f>31404.34734-1300-53.81101</f>
        <v>30050.536329999999</v>
      </c>
      <c r="G138" s="91">
        <f>27628.17217-500-2100</f>
        <v>25028.172170000002</v>
      </c>
      <c r="H138" s="127">
        <f>31960.4764+2117.94641+2000-500-2726.44632</f>
        <v>32851.976489999994</v>
      </c>
      <c r="I138" s="127"/>
      <c r="J138" s="127"/>
      <c r="K138" s="127"/>
      <c r="L138" s="127"/>
      <c r="M138" s="91">
        <v>19400</v>
      </c>
      <c r="N138" s="91">
        <v>19400</v>
      </c>
      <c r="O138" s="122"/>
      <c r="P138" s="2"/>
    </row>
    <row r="139" spans="1:16" ht="24.95" customHeight="1" x14ac:dyDescent="0.25">
      <c r="A139" s="130"/>
      <c r="B139" s="131"/>
      <c r="C139" s="89" t="s">
        <v>11</v>
      </c>
      <c r="D139" s="90" t="s">
        <v>21</v>
      </c>
      <c r="E139" s="91">
        <f>SUM(F139:N139)</f>
        <v>0</v>
      </c>
      <c r="F139" s="91">
        <v>0</v>
      </c>
      <c r="G139" s="91">
        <v>0</v>
      </c>
      <c r="H139" s="127">
        <v>0</v>
      </c>
      <c r="I139" s="127"/>
      <c r="J139" s="127"/>
      <c r="K139" s="127"/>
      <c r="L139" s="127"/>
      <c r="M139" s="91">
        <v>0</v>
      </c>
      <c r="N139" s="91">
        <v>0</v>
      </c>
      <c r="O139" s="122"/>
      <c r="P139" s="2"/>
    </row>
    <row r="140" spans="1:16" ht="24.95" customHeight="1" x14ac:dyDescent="0.25">
      <c r="A140" s="130"/>
      <c r="B140" s="131" t="s">
        <v>309</v>
      </c>
      <c r="C140" s="126" t="s">
        <v>14</v>
      </c>
      <c r="D140" s="126" t="s">
        <v>14</v>
      </c>
      <c r="E140" s="141" t="s">
        <v>15</v>
      </c>
      <c r="F140" s="141">
        <v>41</v>
      </c>
      <c r="G140" s="141">
        <v>153</v>
      </c>
      <c r="H140" s="141" t="s">
        <v>271</v>
      </c>
      <c r="I140" s="141" t="s">
        <v>16</v>
      </c>
      <c r="J140" s="141"/>
      <c r="K140" s="141"/>
      <c r="L140" s="141"/>
      <c r="M140" s="141">
        <v>150</v>
      </c>
      <c r="N140" s="141">
        <v>120</v>
      </c>
      <c r="O140" s="122"/>
      <c r="P140" s="2"/>
    </row>
    <row r="141" spans="1:16" s="4" customFormat="1" ht="167.25" customHeight="1" x14ac:dyDescent="0.25">
      <c r="A141" s="130"/>
      <c r="B141" s="131"/>
      <c r="C141" s="126"/>
      <c r="D141" s="126"/>
      <c r="E141" s="141"/>
      <c r="F141" s="141"/>
      <c r="G141" s="141"/>
      <c r="H141" s="141"/>
      <c r="I141" s="94" t="s">
        <v>141</v>
      </c>
      <c r="J141" s="94" t="s">
        <v>142</v>
      </c>
      <c r="K141" s="94" t="s">
        <v>143</v>
      </c>
      <c r="L141" s="94" t="s">
        <v>144</v>
      </c>
      <c r="M141" s="141"/>
      <c r="N141" s="141"/>
      <c r="O141" s="122"/>
      <c r="P141" s="26"/>
    </row>
    <row r="142" spans="1:16" ht="27" customHeight="1" x14ac:dyDescent="0.25">
      <c r="A142" s="130"/>
      <c r="B142" s="131"/>
      <c r="C142" s="126"/>
      <c r="D142" s="126"/>
      <c r="E142" s="94">
        <f>F140+G140+H142+M140+N140</f>
        <v>619</v>
      </c>
      <c r="F142" s="141"/>
      <c r="G142" s="141"/>
      <c r="H142" s="94">
        <f>SUM(I142:L142)</f>
        <v>155</v>
      </c>
      <c r="I142" s="94">
        <v>0</v>
      </c>
      <c r="J142" s="94">
        <v>0</v>
      </c>
      <c r="K142" s="94">
        <v>0</v>
      </c>
      <c r="L142" s="94">
        <v>155</v>
      </c>
      <c r="M142" s="141"/>
      <c r="N142" s="141"/>
      <c r="O142" s="122"/>
      <c r="P142" s="2"/>
    </row>
    <row r="143" spans="1:16" ht="24.95" customHeight="1" x14ac:dyDescent="0.25">
      <c r="A143" s="130" t="s">
        <v>160</v>
      </c>
      <c r="B143" s="131" t="s">
        <v>311</v>
      </c>
      <c r="C143" s="89" t="s">
        <v>11</v>
      </c>
      <c r="D143" s="90" t="s">
        <v>12</v>
      </c>
      <c r="E143" s="92">
        <f>SUM(E144:E147)</f>
        <v>0</v>
      </c>
      <c r="F143" s="92">
        <f>SUM(F144:F147)</f>
        <v>0</v>
      </c>
      <c r="G143" s="92">
        <f>SUM(G144:G147)</f>
        <v>0</v>
      </c>
      <c r="H143" s="129">
        <f>SUM(H144:L147)</f>
        <v>0</v>
      </c>
      <c r="I143" s="129"/>
      <c r="J143" s="129"/>
      <c r="K143" s="129"/>
      <c r="L143" s="129"/>
      <c r="M143" s="92">
        <f>SUM(M144:M147)</f>
        <v>0</v>
      </c>
      <c r="N143" s="92">
        <f>SUM(N144:N147)</f>
        <v>0</v>
      </c>
      <c r="O143" s="126" t="s">
        <v>113</v>
      </c>
      <c r="P143" s="2"/>
    </row>
    <row r="144" spans="1:16" ht="33" customHeight="1" x14ac:dyDescent="0.25">
      <c r="A144" s="130"/>
      <c r="B144" s="131"/>
      <c r="C144" s="89" t="s">
        <v>11</v>
      </c>
      <c r="D144" s="90" t="s">
        <v>29</v>
      </c>
      <c r="E144" s="92">
        <f>SUM(F144:N144)</f>
        <v>0</v>
      </c>
      <c r="F144" s="92">
        <v>0</v>
      </c>
      <c r="G144" s="92">
        <v>0</v>
      </c>
      <c r="H144" s="129">
        <v>0</v>
      </c>
      <c r="I144" s="129"/>
      <c r="J144" s="129"/>
      <c r="K144" s="129"/>
      <c r="L144" s="129"/>
      <c r="M144" s="92">
        <v>0</v>
      </c>
      <c r="N144" s="92">
        <v>0</v>
      </c>
      <c r="O144" s="126"/>
      <c r="P144" s="2"/>
    </row>
    <row r="145" spans="1:16" ht="33" customHeight="1" x14ac:dyDescent="0.25">
      <c r="A145" s="130"/>
      <c r="B145" s="131"/>
      <c r="C145" s="89" t="s">
        <v>11</v>
      </c>
      <c r="D145" s="90" t="s">
        <v>23</v>
      </c>
      <c r="E145" s="92">
        <f>SUM(F145:N145)</f>
        <v>0</v>
      </c>
      <c r="F145" s="92">
        <v>0</v>
      </c>
      <c r="G145" s="92">
        <v>0</v>
      </c>
      <c r="H145" s="129">
        <v>0</v>
      </c>
      <c r="I145" s="129"/>
      <c r="J145" s="129"/>
      <c r="K145" s="129"/>
      <c r="L145" s="129"/>
      <c r="M145" s="92">
        <v>0</v>
      </c>
      <c r="N145" s="92">
        <v>0</v>
      </c>
      <c r="O145" s="126"/>
      <c r="P145" s="2"/>
    </row>
    <row r="146" spans="1:16" ht="45" customHeight="1" x14ac:dyDescent="0.25">
      <c r="A146" s="130"/>
      <c r="B146" s="131"/>
      <c r="C146" s="89" t="s">
        <v>11</v>
      </c>
      <c r="D146" s="90" t="s">
        <v>13</v>
      </c>
      <c r="E146" s="92">
        <f>SUM(F146:N146)</f>
        <v>0</v>
      </c>
      <c r="F146" s="92">
        <v>0</v>
      </c>
      <c r="G146" s="92">
        <v>0</v>
      </c>
      <c r="H146" s="129">
        <v>0</v>
      </c>
      <c r="I146" s="129"/>
      <c r="J146" s="129"/>
      <c r="K146" s="129"/>
      <c r="L146" s="129"/>
      <c r="M146" s="92">
        <v>0</v>
      </c>
      <c r="N146" s="92">
        <v>0</v>
      </c>
      <c r="O146" s="126"/>
      <c r="P146" s="2"/>
    </row>
    <row r="147" spans="1:16" ht="24.95" customHeight="1" x14ac:dyDescent="0.25">
      <c r="A147" s="130"/>
      <c r="B147" s="131"/>
      <c r="C147" s="89" t="s">
        <v>11</v>
      </c>
      <c r="D147" s="90" t="s">
        <v>21</v>
      </c>
      <c r="E147" s="92">
        <f>SUM(F147:N147)</f>
        <v>0</v>
      </c>
      <c r="F147" s="92">
        <v>0</v>
      </c>
      <c r="G147" s="92">
        <v>0</v>
      </c>
      <c r="H147" s="129">
        <v>0</v>
      </c>
      <c r="I147" s="129"/>
      <c r="J147" s="129"/>
      <c r="K147" s="129"/>
      <c r="L147" s="129"/>
      <c r="M147" s="92">
        <v>0</v>
      </c>
      <c r="N147" s="92">
        <v>0</v>
      </c>
      <c r="O147" s="126"/>
      <c r="P147" s="2"/>
    </row>
    <row r="148" spans="1:16" ht="24.95" customHeight="1" x14ac:dyDescent="0.25">
      <c r="A148" s="130"/>
      <c r="B148" s="131" t="s">
        <v>312</v>
      </c>
      <c r="C148" s="126" t="s">
        <v>14</v>
      </c>
      <c r="D148" s="126" t="s">
        <v>14</v>
      </c>
      <c r="E148" s="126" t="s">
        <v>15</v>
      </c>
      <c r="F148" s="126">
        <v>0</v>
      </c>
      <c r="G148" s="126">
        <v>0</v>
      </c>
      <c r="H148" s="126" t="s">
        <v>271</v>
      </c>
      <c r="I148" s="126" t="s">
        <v>16</v>
      </c>
      <c r="J148" s="126"/>
      <c r="K148" s="126"/>
      <c r="L148" s="126"/>
      <c r="M148" s="126">
        <v>0</v>
      </c>
      <c r="N148" s="126">
        <v>0</v>
      </c>
      <c r="O148" s="126"/>
      <c r="P148" s="2"/>
    </row>
    <row r="149" spans="1:16" s="4" customFormat="1" ht="75.75" customHeight="1" x14ac:dyDescent="0.25">
      <c r="A149" s="130"/>
      <c r="B149" s="131"/>
      <c r="C149" s="126"/>
      <c r="D149" s="126"/>
      <c r="E149" s="126"/>
      <c r="F149" s="126"/>
      <c r="G149" s="126"/>
      <c r="H149" s="126"/>
      <c r="I149" s="89" t="s">
        <v>141</v>
      </c>
      <c r="J149" s="89" t="s">
        <v>142</v>
      </c>
      <c r="K149" s="89" t="s">
        <v>143</v>
      </c>
      <c r="L149" s="89" t="s">
        <v>144</v>
      </c>
      <c r="M149" s="126"/>
      <c r="N149" s="126"/>
      <c r="O149" s="126"/>
      <c r="P149" s="26"/>
    </row>
    <row r="150" spans="1:16" ht="30" customHeight="1" x14ac:dyDescent="0.25">
      <c r="A150" s="130"/>
      <c r="B150" s="131"/>
      <c r="C150" s="126"/>
      <c r="D150" s="126"/>
      <c r="E150" s="89">
        <f>G148+H150+M148+N148</f>
        <v>0</v>
      </c>
      <c r="F150" s="126"/>
      <c r="G150" s="126"/>
      <c r="H150" s="89">
        <f>I150+J150+K150+L150</f>
        <v>0</v>
      </c>
      <c r="I150" s="89">
        <v>0</v>
      </c>
      <c r="J150" s="89">
        <v>0</v>
      </c>
      <c r="K150" s="89">
        <v>0</v>
      </c>
      <c r="L150" s="89">
        <v>0</v>
      </c>
      <c r="M150" s="126"/>
      <c r="N150" s="126"/>
      <c r="O150" s="126"/>
      <c r="P150" s="2"/>
    </row>
    <row r="151" spans="1:16" ht="24.95" customHeight="1" x14ac:dyDescent="0.25">
      <c r="A151" s="130" t="s">
        <v>161</v>
      </c>
      <c r="B151" s="131" t="s">
        <v>252</v>
      </c>
      <c r="C151" s="89" t="s">
        <v>11</v>
      </c>
      <c r="D151" s="90" t="s">
        <v>12</v>
      </c>
      <c r="E151" s="91">
        <f>SUM(E152:E155)</f>
        <v>3425.2411400000001</v>
      </c>
      <c r="F151" s="91">
        <f>SUM(F152:F155)</f>
        <v>0</v>
      </c>
      <c r="G151" s="91">
        <f>SUM(G152:G155)</f>
        <v>2000</v>
      </c>
      <c r="H151" s="127">
        <f>SUM(H152:L155)</f>
        <v>1425.2411400000001</v>
      </c>
      <c r="I151" s="127"/>
      <c r="J151" s="127"/>
      <c r="K151" s="127"/>
      <c r="L151" s="127"/>
      <c r="M151" s="91">
        <f>SUM(M152:M155)</f>
        <v>0</v>
      </c>
      <c r="N151" s="91">
        <f>SUM(N152:N155)</f>
        <v>0</v>
      </c>
      <c r="O151" s="140" t="s">
        <v>229</v>
      </c>
      <c r="P151" s="2"/>
    </row>
    <row r="152" spans="1:16" ht="33" customHeight="1" x14ac:dyDescent="0.25">
      <c r="A152" s="130"/>
      <c r="B152" s="131"/>
      <c r="C152" s="89" t="s">
        <v>11</v>
      </c>
      <c r="D152" s="90" t="s">
        <v>29</v>
      </c>
      <c r="E152" s="91">
        <f>SUM(F152:N152)</f>
        <v>0</v>
      </c>
      <c r="F152" s="91">
        <v>0</v>
      </c>
      <c r="G152" s="91">
        <v>0</v>
      </c>
      <c r="H152" s="127">
        <v>0</v>
      </c>
      <c r="I152" s="127"/>
      <c r="J152" s="127"/>
      <c r="K152" s="127"/>
      <c r="L152" s="127"/>
      <c r="M152" s="91">
        <v>0</v>
      </c>
      <c r="N152" s="91">
        <v>0</v>
      </c>
      <c r="O152" s="140"/>
      <c r="P152" s="2"/>
    </row>
    <row r="153" spans="1:16" ht="33" customHeight="1" x14ac:dyDescent="0.25">
      <c r="A153" s="130"/>
      <c r="B153" s="131"/>
      <c r="C153" s="89" t="s">
        <v>11</v>
      </c>
      <c r="D153" s="90" t="s">
        <v>23</v>
      </c>
      <c r="E153" s="91">
        <f>SUM(F153:N153)</f>
        <v>0</v>
      </c>
      <c r="F153" s="91">
        <v>0</v>
      </c>
      <c r="G153" s="91">
        <v>0</v>
      </c>
      <c r="H153" s="127">
        <v>0</v>
      </c>
      <c r="I153" s="127"/>
      <c r="J153" s="127"/>
      <c r="K153" s="127"/>
      <c r="L153" s="127"/>
      <c r="M153" s="91">
        <v>0</v>
      </c>
      <c r="N153" s="91">
        <v>0</v>
      </c>
      <c r="O153" s="140"/>
      <c r="P153" s="2"/>
    </row>
    <row r="154" spans="1:16" ht="45" customHeight="1" x14ac:dyDescent="0.25">
      <c r="A154" s="130"/>
      <c r="B154" s="131"/>
      <c r="C154" s="89" t="s">
        <v>11</v>
      </c>
      <c r="D154" s="90" t="s">
        <v>13</v>
      </c>
      <c r="E154" s="91">
        <f>SUM(F154:N154)</f>
        <v>3425.2411400000001</v>
      </c>
      <c r="F154" s="91">
        <v>0</v>
      </c>
      <c r="G154" s="91">
        <v>2000</v>
      </c>
      <c r="H154" s="127">
        <f>0+2726.44632-300+95.83804-1097.04322</f>
        <v>1425.2411400000001</v>
      </c>
      <c r="I154" s="127"/>
      <c r="J154" s="127"/>
      <c r="K154" s="127"/>
      <c r="L154" s="127"/>
      <c r="M154" s="91">
        <v>0</v>
      </c>
      <c r="N154" s="91">
        <v>0</v>
      </c>
      <c r="O154" s="140"/>
      <c r="P154" s="138"/>
    </row>
    <row r="155" spans="1:16" ht="24.95" customHeight="1" x14ac:dyDescent="0.25">
      <c r="A155" s="130"/>
      <c r="B155" s="131"/>
      <c r="C155" s="89" t="s">
        <v>11</v>
      </c>
      <c r="D155" s="90" t="s">
        <v>21</v>
      </c>
      <c r="E155" s="91">
        <f>SUM(F155:N155)</f>
        <v>0</v>
      </c>
      <c r="F155" s="91">
        <v>0</v>
      </c>
      <c r="G155" s="91">
        <v>0</v>
      </c>
      <c r="H155" s="127">
        <v>0</v>
      </c>
      <c r="I155" s="127"/>
      <c r="J155" s="127"/>
      <c r="K155" s="127"/>
      <c r="L155" s="127"/>
      <c r="M155" s="91">
        <v>0</v>
      </c>
      <c r="N155" s="91">
        <v>0</v>
      </c>
      <c r="O155" s="140"/>
      <c r="P155" s="138"/>
    </row>
    <row r="156" spans="1:16" ht="24.95" customHeight="1" x14ac:dyDescent="0.25">
      <c r="A156" s="130"/>
      <c r="B156" s="131" t="s">
        <v>91</v>
      </c>
      <c r="C156" s="126" t="s">
        <v>14</v>
      </c>
      <c r="D156" s="126" t="s">
        <v>14</v>
      </c>
      <c r="E156" s="126" t="s">
        <v>15</v>
      </c>
      <c r="F156" s="126">
        <v>0</v>
      </c>
      <c r="G156" s="127">
        <v>2000</v>
      </c>
      <c r="H156" s="126" t="s">
        <v>271</v>
      </c>
      <c r="I156" s="126" t="s">
        <v>16</v>
      </c>
      <c r="J156" s="126"/>
      <c r="K156" s="126"/>
      <c r="L156" s="126"/>
      <c r="M156" s="126">
        <v>0</v>
      </c>
      <c r="N156" s="126">
        <v>0</v>
      </c>
      <c r="O156" s="140"/>
      <c r="P156" s="138"/>
    </row>
    <row r="157" spans="1:16" s="4" customFormat="1" ht="142.5" customHeight="1" x14ac:dyDescent="0.25">
      <c r="A157" s="130"/>
      <c r="B157" s="131"/>
      <c r="C157" s="126"/>
      <c r="D157" s="126"/>
      <c r="E157" s="126"/>
      <c r="F157" s="126"/>
      <c r="G157" s="127"/>
      <c r="H157" s="126"/>
      <c r="I157" s="89" t="s">
        <v>141</v>
      </c>
      <c r="J157" s="89" t="s">
        <v>142</v>
      </c>
      <c r="K157" s="89" t="s">
        <v>143</v>
      </c>
      <c r="L157" s="89" t="s">
        <v>144</v>
      </c>
      <c r="M157" s="126"/>
      <c r="N157" s="126"/>
      <c r="O157" s="140"/>
      <c r="P157" s="138"/>
    </row>
    <row r="158" spans="1:16" ht="24.95" customHeight="1" x14ac:dyDescent="0.25">
      <c r="A158" s="130"/>
      <c r="B158" s="131"/>
      <c r="C158" s="126"/>
      <c r="D158" s="126"/>
      <c r="E158" s="111">
        <f>G156+F156+H158+M156+N156</f>
        <v>3425.2411400000001</v>
      </c>
      <c r="F158" s="126"/>
      <c r="G158" s="127"/>
      <c r="H158" s="96">
        <f>I158+J158+K158+L158</f>
        <v>1425.2411400000001</v>
      </c>
      <c r="I158" s="96">
        <v>0</v>
      </c>
      <c r="J158" s="96">
        <v>0</v>
      </c>
      <c r="K158" s="96">
        <v>0</v>
      </c>
      <c r="L158" s="96">
        <v>1425.2411400000001</v>
      </c>
      <c r="M158" s="126"/>
      <c r="N158" s="126"/>
      <c r="O158" s="140"/>
      <c r="P158" s="138"/>
    </row>
    <row r="159" spans="1:16" ht="24.95" customHeight="1" x14ac:dyDescent="0.25">
      <c r="A159" s="130" t="s">
        <v>162</v>
      </c>
      <c r="B159" s="131" t="s">
        <v>253</v>
      </c>
      <c r="C159" s="89" t="s">
        <v>11</v>
      </c>
      <c r="D159" s="90" t="s">
        <v>12</v>
      </c>
      <c r="E159" s="92">
        <f>SUM(E160:E163)</f>
        <v>0</v>
      </c>
      <c r="F159" s="92">
        <f>SUM(F160:F163)</f>
        <v>0</v>
      </c>
      <c r="G159" s="92">
        <f>SUM(G160:G163)</f>
        <v>0</v>
      </c>
      <c r="H159" s="129">
        <f>SUM(H160:L163)</f>
        <v>0</v>
      </c>
      <c r="I159" s="129"/>
      <c r="J159" s="129"/>
      <c r="K159" s="129"/>
      <c r="L159" s="129"/>
      <c r="M159" s="92">
        <f>SUM(M160:M163)</f>
        <v>0</v>
      </c>
      <c r="N159" s="92">
        <f>SUM(N160:N163)</f>
        <v>0</v>
      </c>
      <c r="O159" s="126" t="s">
        <v>112</v>
      </c>
      <c r="P159" s="5"/>
    </row>
    <row r="160" spans="1:16" ht="33" customHeight="1" x14ac:dyDescent="0.25">
      <c r="A160" s="130"/>
      <c r="B160" s="131"/>
      <c r="C160" s="89" t="s">
        <v>11</v>
      </c>
      <c r="D160" s="90" t="s">
        <v>29</v>
      </c>
      <c r="E160" s="92">
        <f>SUM(F160:N160)</f>
        <v>0</v>
      </c>
      <c r="F160" s="92">
        <v>0</v>
      </c>
      <c r="G160" s="92">
        <v>0</v>
      </c>
      <c r="H160" s="129">
        <v>0</v>
      </c>
      <c r="I160" s="129"/>
      <c r="J160" s="129"/>
      <c r="K160" s="129"/>
      <c r="L160" s="129"/>
      <c r="M160" s="92">
        <v>0</v>
      </c>
      <c r="N160" s="92">
        <v>0</v>
      </c>
      <c r="O160" s="126"/>
      <c r="P160" s="2"/>
    </row>
    <row r="161" spans="1:16" ht="33" customHeight="1" x14ac:dyDescent="0.25">
      <c r="A161" s="130"/>
      <c r="B161" s="131"/>
      <c r="C161" s="89" t="s">
        <v>11</v>
      </c>
      <c r="D161" s="90" t="s">
        <v>23</v>
      </c>
      <c r="E161" s="92">
        <f>SUM(F161:N161)</f>
        <v>0</v>
      </c>
      <c r="F161" s="92">
        <v>0</v>
      </c>
      <c r="G161" s="92">
        <v>0</v>
      </c>
      <c r="H161" s="129">
        <v>0</v>
      </c>
      <c r="I161" s="129"/>
      <c r="J161" s="129"/>
      <c r="K161" s="129"/>
      <c r="L161" s="129"/>
      <c r="M161" s="92">
        <v>0</v>
      </c>
      <c r="N161" s="92">
        <v>0</v>
      </c>
      <c r="O161" s="126"/>
      <c r="P161" s="2"/>
    </row>
    <row r="162" spans="1:16" ht="45" customHeight="1" x14ac:dyDescent="0.25">
      <c r="A162" s="130"/>
      <c r="B162" s="131"/>
      <c r="C162" s="89" t="s">
        <v>11</v>
      </c>
      <c r="D162" s="90" t="s">
        <v>13</v>
      </c>
      <c r="E162" s="92">
        <f>SUM(F162:N162)</f>
        <v>0</v>
      </c>
      <c r="F162" s="92">
        <v>0</v>
      </c>
      <c r="G162" s="92">
        <v>0</v>
      </c>
      <c r="H162" s="129">
        <v>0</v>
      </c>
      <c r="I162" s="129"/>
      <c r="J162" s="129"/>
      <c r="K162" s="129"/>
      <c r="L162" s="129"/>
      <c r="M162" s="92">
        <v>0</v>
      </c>
      <c r="N162" s="92">
        <v>0</v>
      </c>
      <c r="O162" s="126"/>
      <c r="P162" s="2"/>
    </row>
    <row r="163" spans="1:16" ht="24.95" customHeight="1" x14ac:dyDescent="0.25">
      <c r="A163" s="130"/>
      <c r="B163" s="131"/>
      <c r="C163" s="89" t="s">
        <v>11</v>
      </c>
      <c r="D163" s="90" t="s">
        <v>21</v>
      </c>
      <c r="E163" s="92">
        <f>SUM(F163:N163)</f>
        <v>0</v>
      </c>
      <c r="F163" s="92">
        <v>0</v>
      </c>
      <c r="G163" s="92">
        <v>0</v>
      </c>
      <c r="H163" s="129">
        <v>0</v>
      </c>
      <c r="I163" s="129"/>
      <c r="J163" s="129"/>
      <c r="K163" s="129"/>
      <c r="L163" s="129"/>
      <c r="M163" s="92">
        <v>0</v>
      </c>
      <c r="N163" s="92">
        <v>0</v>
      </c>
      <c r="O163" s="126"/>
      <c r="P163" s="2"/>
    </row>
    <row r="164" spans="1:16" ht="24.95" customHeight="1" x14ac:dyDescent="0.25">
      <c r="A164" s="130"/>
      <c r="B164" s="131" t="s">
        <v>92</v>
      </c>
      <c r="C164" s="126" t="s">
        <v>14</v>
      </c>
      <c r="D164" s="126" t="s">
        <v>14</v>
      </c>
      <c r="E164" s="126" t="s">
        <v>15</v>
      </c>
      <c r="F164" s="126">
        <v>0</v>
      </c>
      <c r="G164" s="126">
        <v>0</v>
      </c>
      <c r="H164" s="126" t="s">
        <v>271</v>
      </c>
      <c r="I164" s="126" t="s">
        <v>16</v>
      </c>
      <c r="J164" s="126"/>
      <c r="K164" s="126"/>
      <c r="L164" s="126"/>
      <c r="M164" s="126">
        <v>0</v>
      </c>
      <c r="N164" s="126">
        <v>0</v>
      </c>
      <c r="O164" s="126"/>
      <c r="P164" s="5"/>
    </row>
    <row r="165" spans="1:16" s="4" customFormat="1" ht="36.75" customHeight="1" x14ac:dyDescent="0.25">
      <c r="A165" s="130"/>
      <c r="B165" s="131"/>
      <c r="C165" s="126"/>
      <c r="D165" s="126"/>
      <c r="E165" s="126"/>
      <c r="F165" s="126"/>
      <c r="G165" s="126"/>
      <c r="H165" s="126"/>
      <c r="I165" s="89" t="s">
        <v>141</v>
      </c>
      <c r="J165" s="89" t="s">
        <v>142</v>
      </c>
      <c r="K165" s="89" t="s">
        <v>143</v>
      </c>
      <c r="L165" s="89" t="s">
        <v>144</v>
      </c>
      <c r="M165" s="126"/>
      <c r="N165" s="126"/>
      <c r="O165" s="126"/>
      <c r="P165" s="25"/>
    </row>
    <row r="166" spans="1:16" ht="24.95" customHeight="1" x14ac:dyDescent="0.25">
      <c r="A166" s="130"/>
      <c r="B166" s="131"/>
      <c r="C166" s="126"/>
      <c r="D166" s="126"/>
      <c r="E166" s="89">
        <f>G164+F164+H166+M164+N164</f>
        <v>0</v>
      </c>
      <c r="F166" s="126"/>
      <c r="G166" s="126"/>
      <c r="H166" s="89">
        <f>I166+J166+K166+L166</f>
        <v>0</v>
      </c>
      <c r="I166" s="89">
        <v>0</v>
      </c>
      <c r="J166" s="89">
        <v>0</v>
      </c>
      <c r="K166" s="89">
        <v>0</v>
      </c>
      <c r="L166" s="89">
        <v>0</v>
      </c>
      <c r="M166" s="126"/>
      <c r="N166" s="126"/>
      <c r="O166" s="126"/>
      <c r="P166" s="5"/>
    </row>
    <row r="167" spans="1:16" ht="26.25" customHeight="1" x14ac:dyDescent="0.25">
      <c r="A167" s="130" t="s">
        <v>313</v>
      </c>
      <c r="B167" s="131" t="s">
        <v>314</v>
      </c>
      <c r="C167" s="89" t="s">
        <v>298</v>
      </c>
      <c r="D167" s="90" t="s">
        <v>12</v>
      </c>
      <c r="E167" s="92">
        <f>SUM(E168:E171)</f>
        <v>0</v>
      </c>
      <c r="F167" s="92">
        <f>SUM(F168:F171)</f>
        <v>0</v>
      </c>
      <c r="G167" s="92">
        <f>SUM(G168:G171)</f>
        <v>0</v>
      </c>
      <c r="H167" s="129">
        <f>SUM(H168:L171)</f>
        <v>0</v>
      </c>
      <c r="I167" s="129"/>
      <c r="J167" s="129"/>
      <c r="K167" s="129"/>
      <c r="L167" s="129"/>
      <c r="M167" s="92">
        <f>SUM(M168:M171)</f>
        <v>0</v>
      </c>
      <c r="N167" s="92">
        <f>SUM(N168:N171)</f>
        <v>0</v>
      </c>
      <c r="O167" s="126" t="s">
        <v>112</v>
      </c>
      <c r="P167" s="81"/>
    </row>
    <row r="168" spans="1:16" ht="33" customHeight="1" x14ac:dyDescent="0.25">
      <c r="A168" s="130"/>
      <c r="B168" s="131"/>
      <c r="C168" s="89" t="s">
        <v>298</v>
      </c>
      <c r="D168" s="90" t="s">
        <v>29</v>
      </c>
      <c r="E168" s="92">
        <f>SUM(F168:N168)</f>
        <v>0</v>
      </c>
      <c r="F168" s="92">
        <v>0</v>
      </c>
      <c r="G168" s="92">
        <v>0</v>
      </c>
      <c r="H168" s="129">
        <v>0</v>
      </c>
      <c r="I168" s="129"/>
      <c r="J168" s="129"/>
      <c r="K168" s="129"/>
      <c r="L168" s="129"/>
      <c r="M168" s="92">
        <v>0</v>
      </c>
      <c r="N168" s="92">
        <v>0</v>
      </c>
      <c r="O168" s="126"/>
      <c r="P168" s="2"/>
    </row>
    <row r="169" spans="1:16" ht="33" customHeight="1" x14ac:dyDescent="0.25">
      <c r="A169" s="130"/>
      <c r="B169" s="131"/>
      <c r="C169" s="89" t="s">
        <v>298</v>
      </c>
      <c r="D169" s="90" t="s">
        <v>23</v>
      </c>
      <c r="E169" s="92">
        <f>SUM(G169:N169)</f>
        <v>0</v>
      </c>
      <c r="F169" s="92">
        <v>0</v>
      </c>
      <c r="G169" s="92">
        <v>0</v>
      </c>
      <c r="H169" s="129">
        <v>0</v>
      </c>
      <c r="I169" s="129"/>
      <c r="J169" s="129"/>
      <c r="K169" s="129"/>
      <c r="L169" s="129"/>
      <c r="M169" s="92">
        <v>0</v>
      </c>
      <c r="N169" s="92">
        <v>0</v>
      </c>
      <c r="O169" s="126"/>
      <c r="P169" s="2"/>
    </row>
    <row r="170" spans="1:16" ht="45" customHeight="1" x14ac:dyDescent="0.25">
      <c r="A170" s="130"/>
      <c r="B170" s="131"/>
      <c r="C170" s="89" t="s">
        <v>298</v>
      </c>
      <c r="D170" s="90" t="s">
        <v>13</v>
      </c>
      <c r="E170" s="92">
        <f>SUM(G170:N170)</f>
        <v>0</v>
      </c>
      <c r="F170" s="92">
        <v>0</v>
      </c>
      <c r="G170" s="92">
        <v>0</v>
      </c>
      <c r="H170" s="129">
        <v>0</v>
      </c>
      <c r="I170" s="129"/>
      <c r="J170" s="129"/>
      <c r="K170" s="129"/>
      <c r="L170" s="129"/>
      <c r="M170" s="92">
        <v>0</v>
      </c>
      <c r="N170" s="92">
        <v>0</v>
      </c>
      <c r="O170" s="126"/>
      <c r="P170" s="2"/>
    </row>
    <row r="171" spans="1:16" ht="26.25" customHeight="1" x14ac:dyDescent="0.25">
      <c r="A171" s="130"/>
      <c r="B171" s="131"/>
      <c r="C171" s="89" t="s">
        <v>298</v>
      </c>
      <c r="D171" s="90" t="s">
        <v>21</v>
      </c>
      <c r="E171" s="92">
        <f>SUM(G171:N171)</f>
        <v>0</v>
      </c>
      <c r="F171" s="92">
        <v>0</v>
      </c>
      <c r="G171" s="92">
        <v>0</v>
      </c>
      <c r="H171" s="129">
        <v>0</v>
      </c>
      <c r="I171" s="129"/>
      <c r="J171" s="129"/>
      <c r="K171" s="129"/>
      <c r="L171" s="129"/>
      <c r="M171" s="92">
        <v>0</v>
      </c>
      <c r="N171" s="92">
        <v>0</v>
      </c>
      <c r="O171" s="126"/>
      <c r="P171" s="2"/>
    </row>
    <row r="172" spans="1:16" ht="26.25" customHeight="1" x14ac:dyDescent="0.25">
      <c r="A172" s="130"/>
      <c r="B172" s="131" t="s">
        <v>310</v>
      </c>
      <c r="C172" s="126" t="s">
        <v>14</v>
      </c>
      <c r="D172" s="126" t="s">
        <v>14</v>
      </c>
      <c r="E172" s="126" t="s">
        <v>15</v>
      </c>
      <c r="F172" s="126" t="s">
        <v>303</v>
      </c>
      <c r="G172" s="126" t="s">
        <v>303</v>
      </c>
      <c r="H172" s="126" t="s">
        <v>271</v>
      </c>
      <c r="I172" s="126" t="s">
        <v>16</v>
      </c>
      <c r="J172" s="126"/>
      <c r="K172" s="126"/>
      <c r="L172" s="126"/>
      <c r="M172" s="126">
        <v>0</v>
      </c>
      <c r="N172" s="126">
        <v>0</v>
      </c>
      <c r="O172" s="126"/>
      <c r="P172" s="81"/>
    </row>
    <row r="173" spans="1:16" s="4" customFormat="1" ht="37.5" customHeight="1" x14ac:dyDescent="0.25">
      <c r="A173" s="130"/>
      <c r="B173" s="131"/>
      <c r="C173" s="126"/>
      <c r="D173" s="126"/>
      <c r="E173" s="126"/>
      <c r="F173" s="126"/>
      <c r="G173" s="126"/>
      <c r="H173" s="126"/>
      <c r="I173" s="89" t="s">
        <v>141</v>
      </c>
      <c r="J173" s="89" t="s">
        <v>142</v>
      </c>
      <c r="K173" s="89" t="s">
        <v>143</v>
      </c>
      <c r="L173" s="89" t="s">
        <v>144</v>
      </c>
      <c r="M173" s="126"/>
      <c r="N173" s="126"/>
      <c r="O173" s="126"/>
      <c r="P173" s="25"/>
    </row>
    <row r="174" spans="1:16" ht="26.25" customHeight="1" x14ac:dyDescent="0.25">
      <c r="A174" s="130"/>
      <c r="B174" s="131"/>
      <c r="C174" s="126"/>
      <c r="D174" s="126"/>
      <c r="E174" s="89">
        <f>H174+M172+N172</f>
        <v>0</v>
      </c>
      <c r="F174" s="126"/>
      <c r="G174" s="126"/>
      <c r="H174" s="89">
        <f>K174+L174</f>
        <v>0</v>
      </c>
      <c r="I174" s="89" t="s">
        <v>303</v>
      </c>
      <c r="J174" s="89" t="s">
        <v>303</v>
      </c>
      <c r="K174" s="89">
        <v>0</v>
      </c>
      <c r="L174" s="89">
        <v>0</v>
      </c>
      <c r="M174" s="126"/>
      <c r="N174" s="126"/>
      <c r="O174" s="126"/>
      <c r="P174" s="81"/>
    </row>
    <row r="175" spans="1:16" ht="30" customHeight="1" x14ac:dyDescent="0.25">
      <c r="A175" s="130">
        <v>5</v>
      </c>
      <c r="B175" s="131" t="s">
        <v>240</v>
      </c>
      <c r="C175" s="89" t="s">
        <v>11</v>
      </c>
      <c r="D175" s="90" t="s">
        <v>12</v>
      </c>
      <c r="E175" s="91">
        <f>SUM(E176:E179)</f>
        <v>2689</v>
      </c>
      <c r="F175" s="91">
        <f>F180+F188+F196+F204+F212</f>
        <v>500</v>
      </c>
      <c r="G175" s="91">
        <f>G180+G188+G196+G204+G212</f>
        <v>535</v>
      </c>
      <c r="H175" s="127">
        <f>H180+H188+H196+H204+H212</f>
        <v>524</v>
      </c>
      <c r="I175" s="127"/>
      <c r="J175" s="127"/>
      <c r="K175" s="127"/>
      <c r="L175" s="127"/>
      <c r="M175" s="91">
        <f>M180+M188+M196+M204+M212</f>
        <v>565</v>
      </c>
      <c r="N175" s="91">
        <f>N180+N188+N196+N204+N212</f>
        <v>565</v>
      </c>
      <c r="O175" s="126" t="s">
        <v>114</v>
      </c>
      <c r="P175" s="2"/>
    </row>
    <row r="176" spans="1:16" ht="39.950000000000003" customHeight="1" x14ac:dyDescent="0.25">
      <c r="A176" s="130"/>
      <c r="B176" s="131"/>
      <c r="C176" s="89" t="s">
        <v>11</v>
      </c>
      <c r="D176" s="90" t="s">
        <v>29</v>
      </c>
      <c r="E176" s="91">
        <f>SUM(F176:N176)</f>
        <v>0</v>
      </c>
      <c r="F176" s="91">
        <f>F181+F189+F197+F205+F213</f>
        <v>0</v>
      </c>
      <c r="G176" s="91">
        <f t="shared" ref="G176:H179" si="10">G181+G189+G197+G205+G213</f>
        <v>0</v>
      </c>
      <c r="H176" s="127">
        <f t="shared" si="10"/>
        <v>0</v>
      </c>
      <c r="I176" s="127"/>
      <c r="J176" s="127"/>
      <c r="K176" s="127"/>
      <c r="L176" s="127"/>
      <c r="M176" s="91">
        <f t="shared" ref="M176:N179" si="11">M181+M189+M197+M205+M213</f>
        <v>0</v>
      </c>
      <c r="N176" s="91">
        <f>N181+N189+N197+N205+N213</f>
        <v>0</v>
      </c>
      <c r="O176" s="126"/>
      <c r="P176" s="2"/>
    </row>
    <row r="177" spans="1:16" ht="39.950000000000003" customHeight="1" x14ac:dyDescent="0.25">
      <c r="A177" s="130"/>
      <c r="B177" s="131"/>
      <c r="C177" s="89" t="s">
        <v>11</v>
      </c>
      <c r="D177" s="90" t="s">
        <v>23</v>
      </c>
      <c r="E177" s="91">
        <f>SUM(F177:N177)</f>
        <v>0</v>
      </c>
      <c r="F177" s="91">
        <f>F182+F190+F198+F206+F214</f>
        <v>0</v>
      </c>
      <c r="G177" s="91">
        <f t="shared" si="10"/>
        <v>0</v>
      </c>
      <c r="H177" s="127">
        <f t="shared" si="10"/>
        <v>0</v>
      </c>
      <c r="I177" s="127"/>
      <c r="J177" s="127"/>
      <c r="K177" s="127"/>
      <c r="L177" s="127"/>
      <c r="M177" s="91">
        <f t="shared" si="11"/>
        <v>0</v>
      </c>
      <c r="N177" s="91">
        <f t="shared" si="11"/>
        <v>0</v>
      </c>
      <c r="O177" s="126"/>
      <c r="P177" s="2"/>
    </row>
    <row r="178" spans="1:16" ht="52.5" customHeight="1" x14ac:dyDescent="0.25">
      <c r="A178" s="130"/>
      <c r="B178" s="131"/>
      <c r="C178" s="89" t="s">
        <v>11</v>
      </c>
      <c r="D178" s="90" t="s">
        <v>13</v>
      </c>
      <c r="E178" s="91">
        <f>SUM(F178:N178)</f>
        <v>2689</v>
      </c>
      <c r="F178" s="91">
        <f>F183+F191+F199+F207+F215</f>
        <v>500</v>
      </c>
      <c r="G178" s="91">
        <f t="shared" si="10"/>
        <v>535</v>
      </c>
      <c r="H178" s="127">
        <f t="shared" si="10"/>
        <v>524</v>
      </c>
      <c r="I178" s="127"/>
      <c r="J178" s="127"/>
      <c r="K178" s="127"/>
      <c r="L178" s="127"/>
      <c r="M178" s="91">
        <f t="shared" si="11"/>
        <v>565</v>
      </c>
      <c r="N178" s="91">
        <f t="shared" si="11"/>
        <v>565</v>
      </c>
      <c r="O178" s="126"/>
      <c r="P178" s="2"/>
    </row>
    <row r="179" spans="1:16" ht="30" customHeight="1" x14ac:dyDescent="0.25">
      <c r="A179" s="130"/>
      <c r="B179" s="131"/>
      <c r="C179" s="89" t="s">
        <v>11</v>
      </c>
      <c r="D179" s="90" t="s">
        <v>21</v>
      </c>
      <c r="E179" s="91">
        <f>SUM(F179:N179)</f>
        <v>0</v>
      </c>
      <c r="F179" s="91">
        <f>F184+F192+F200+F208+F216</f>
        <v>0</v>
      </c>
      <c r="G179" s="91">
        <f t="shared" si="10"/>
        <v>0</v>
      </c>
      <c r="H179" s="127">
        <f t="shared" si="10"/>
        <v>0</v>
      </c>
      <c r="I179" s="127"/>
      <c r="J179" s="127"/>
      <c r="K179" s="127"/>
      <c r="L179" s="127"/>
      <c r="M179" s="91">
        <f t="shared" si="11"/>
        <v>0</v>
      </c>
      <c r="N179" s="91">
        <f t="shared" si="11"/>
        <v>0</v>
      </c>
      <c r="O179" s="126"/>
      <c r="P179" s="2"/>
    </row>
    <row r="180" spans="1:16" ht="30" customHeight="1" x14ac:dyDescent="0.25">
      <c r="A180" s="130" t="s">
        <v>163</v>
      </c>
      <c r="B180" s="131" t="s">
        <v>254</v>
      </c>
      <c r="C180" s="89" t="s">
        <v>11</v>
      </c>
      <c r="D180" s="90" t="s">
        <v>12</v>
      </c>
      <c r="E180" s="91">
        <f>SUM(E181:E184)</f>
        <v>500</v>
      </c>
      <c r="F180" s="97">
        <f>SUM(F181:F184)</f>
        <v>500</v>
      </c>
      <c r="G180" s="97">
        <f>SUM(G181:G184)</f>
        <v>0</v>
      </c>
      <c r="H180" s="133">
        <f>SUM(H181:L184)</f>
        <v>0</v>
      </c>
      <c r="I180" s="133"/>
      <c r="J180" s="133"/>
      <c r="K180" s="133"/>
      <c r="L180" s="133"/>
      <c r="M180" s="97">
        <f>SUM(M181:M184)</f>
        <v>0</v>
      </c>
      <c r="N180" s="97">
        <f>SUM(N181:N184)</f>
        <v>0</v>
      </c>
      <c r="O180" s="132" t="s">
        <v>237</v>
      </c>
      <c r="P180" s="2"/>
    </row>
    <row r="181" spans="1:16" ht="35.1" customHeight="1" x14ac:dyDescent="0.25">
      <c r="A181" s="130"/>
      <c r="B181" s="131"/>
      <c r="C181" s="89" t="s">
        <v>11</v>
      </c>
      <c r="D181" s="90" t="s">
        <v>29</v>
      </c>
      <c r="E181" s="91">
        <f>SUM(F181:N181)</f>
        <v>0</v>
      </c>
      <c r="F181" s="97">
        <v>0</v>
      </c>
      <c r="G181" s="97">
        <v>0</v>
      </c>
      <c r="H181" s="133">
        <v>0</v>
      </c>
      <c r="I181" s="133"/>
      <c r="J181" s="133"/>
      <c r="K181" s="133"/>
      <c r="L181" s="133"/>
      <c r="M181" s="97">
        <v>0</v>
      </c>
      <c r="N181" s="97">
        <v>0</v>
      </c>
      <c r="O181" s="132"/>
      <c r="P181" s="2"/>
    </row>
    <row r="182" spans="1:16" ht="35.1" customHeight="1" x14ac:dyDescent="0.25">
      <c r="A182" s="130"/>
      <c r="B182" s="131"/>
      <c r="C182" s="89" t="s">
        <v>11</v>
      </c>
      <c r="D182" s="90" t="s">
        <v>23</v>
      </c>
      <c r="E182" s="91">
        <f>SUM(F182:N182)</f>
        <v>0</v>
      </c>
      <c r="F182" s="97">
        <v>0</v>
      </c>
      <c r="G182" s="97">
        <v>0</v>
      </c>
      <c r="H182" s="133">
        <v>0</v>
      </c>
      <c r="I182" s="133"/>
      <c r="J182" s="133"/>
      <c r="K182" s="133"/>
      <c r="L182" s="133"/>
      <c r="M182" s="97">
        <v>0</v>
      </c>
      <c r="N182" s="97">
        <v>0</v>
      </c>
      <c r="O182" s="132"/>
      <c r="P182" s="2"/>
    </row>
    <row r="183" spans="1:16" ht="45" customHeight="1" x14ac:dyDescent="0.25">
      <c r="A183" s="130"/>
      <c r="B183" s="131"/>
      <c r="C183" s="89" t="s">
        <v>11</v>
      </c>
      <c r="D183" s="90" t="s">
        <v>22</v>
      </c>
      <c r="E183" s="91">
        <f>SUM(F183:N183)</f>
        <v>500</v>
      </c>
      <c r="F183" s="97">
        <v>500</v>
      </c>
      <c r="G183" s="97">
        <v>0</v>
      </c>
      <c r="H183" s="133">
        <v>0</v>
      </c>
      <c r="I183" s="133"/>
      <c r="J183" s="133"/>
      <c r="K183" s="133"/>
      <c r="L183" s="133"/>
      <c r="M183" s="97">
        <v>0</v>
      </c>
      <c r="N183" s="97">
        <v>0</v>
      </c>
      <c r="O183" s="132"/>
      <c r="P183" s="2"/>
    </row>
    <row r="184" spans="1:16" ht="30" customHeight="1" x14ac:dyDescent="0.25">
      <c r="A184" s="130"/>
      <c r="B184" s="131"/>
      <c r="C184" s="89" t="s">
        <v>11</v>
      </c>
      <c r="D184" s="90" t="s">
        <v>21</v>
      </c>
      <c r="E184" s="91">
        <f>SUM(F184:N184)</f>
        <v>0</v>
      </c>
      <c r="F184" s="97">
        <v>0</v>
      </c>
      <c r="G184" s="97">
        <v>0</v>
      </c>
      <c r="H184" s="133">
        <v>0</v>
      </c>
      <c r="I184" s="133"/>
      <c r="J184" s="133"/>
      <c r="K184" s="133"/>
      <c r="L184" s="133"/>
      <c r="M184" s="97">
        <v>0</v>
      </c>
      <c r="N184" s="97">
        <v>0</v>
      </c>
      <c r="O184" s="132"/>
      <c r="P184" s="2"/>
    </row>
    <row r="185" spans="1:16" ht="24.95" customHeight="1" x14ac:dyDescent="0.25">
      <c r="A185" s="130"/>
      <c r="B185" s="123" t="s">
        <v>24</v>
      </c>
      <c r="C185" s="122" t="s">
        <v>14</v>
      </c>
      <c r="D185" s="122" t="s">
        <v>14</v>
      </c>
      <c r="E185" s="122" t="s">
        <v>15</v>
      </c>
      <c r="F185" s="134">
        <v>1112</v>
      </c>
      <c r="G185" s="134">
        <v>0</v>
      </c>
      <c r="H185" s="134" t="s">
        <v>269</v>
      </c>
      <c r="I185" s="134" t="s">
        <v>16</v>
      </c>
      <c r="J185" s="134"/>
      <c r="K185" s="134"/>
      <c r="L185" s="134"/>
      <c r="M185" s="134">
        <v>0</v>
      </c>
      <c r="N185" s="134">
        <v>0</v>
      </c>
      <c r="O185" s="132"/>
      <c r="P185" s="2"/>
    </row>
    <row r="186" spans="1:16" s="4" customFormat="1" ht="50.25" customHeight="1" x14ac:dyDescent="0.25">
      <c r="A186" s="130"/>
      <c r="B186" s="123"/>
      <c r="C186" s="122"/>
      <c r="D186" s="122"/>
      <c r="E186" s="122"/>
      <c r="F186" s="134"/>
      <c r="G186" s="134"/>
      <c r="H186" s="134"/>
      <c r="I186" s="93" t="s">
        <v>141</v>
      </c>
      <c r="J186" s="93" t="s">
        <v>142</v>
      </c>
      <c r="K186" s="93" t="s">
        <v>143</v>
      </c>
      <c r="L186" s="93" t="s">
        <v>144</v>
      </c>
      <c r="M186" s="134"/>
      <c r="N186" s="134"/>
      <c r="O186" s="132"/>
      <c r="P186" s="26"/>
    </row>
    <row r="187" spans="1:16" ht="24.95" customHeight="1" x14ac:dyDescent="0.25">
      <c r="A187" s="130"/>
      <c r="B187" s="123"/>
      <c r="C187" s="122"/>
      <c r="D187" s="122"/>
      <c r="E187" s="89">
        <f>G185+F185+H187+M185+N185</f>
        <v>1112</v>
      </c>
      <c r="F187" s="134"/>
      <c r="G187" s="134"/>
      <c r="H187" s="93">
        <f>I187+J187+K187+L187</f>
        <v>0</v>
      </c>
      <c r="I187" s="93">
        <v>0</v>
      </c>
      <c r="J187" s="93">
        <v>0</v>
      </c>
      <c r="K187" s="93">
        <v>0</v>
      </c>
      <c r="L187" s="93">
        <v>0</v>
      </c>
      <c r="M187" s="134"/>
      <c r="N187" s="134"/>
      <c r="O187" s="132"/>
      <c r="P187" s="2"/>
    </row>
    <row r="188" spans="1:16" ht="30.75" customHeight="1" x14ac:dyDescent="0.25">
      <c r="A188" s="130" t="s">
        <v>164</v>
      </c>
      <c r="B188" s="131" t="s">
        <v>255</v>
      </c>
      <c r="C188" s="89" t="s">
        <v>11</v>
      </c>
      <c r="D188" s="90" t="s">
        <v>12</v>
      </c>
      <c r="E188" s="92">
        <f>SUM(E189:E192)</f>
        <v>0</v>
      </c>
      <c r="F188" s="92">
        <f>SUM(F189:F192)</f>
        <v>0</v>
      </c>
      <c r="G188" s="92">
        <f>SUM(G189:G192)</f>
        <v>0</v>
      </c>
      <c r="H188" s="129">
        <f>SUM(H189:L192)</f>
        <v>0</v>
      </c>
      <c r="I188" s="129"/>
      <c r="J188" s="129"/>
      <c r="K188" s="129"/>
      <c r="L188" s="129"/>
      <c r="M188" s="92">
        <f>SUM(M189:M192)</f>
        <v>0</v>
      </c>
      <c r="N188" s="92">
        <f>SUM(N189:N192)</f>
        <v>0</v>
      </c>
      <c r="O188" s="126" t="s">
        <v>238</v>
      </c>
      <c r="P188" s="2"/>
    </row>
    <row r="189" spans="1:16" ht="33" customHeight="1" x14ac:dyDescent="0.25">
      <c r="A189" s="130"/>
      <c r="B189" s="131"/>
      <c r="C189" s="89" t="s">
        <v>11</v>
      </c>
      <c r="D189" s="90" t="s">
        <v>29</v>
      </c>
      <c r="E189" s="92">
        <f>SUM(F189:N189)</f>
        <v>0</v>
      </c>
      <c r="F189" s="92">
        <v>0</v>
      </c>
      <c r="G189" s="92">
        <v>0</v>
      </c>
      <c r="H189" s="129">
        <v>0</v>
      </c>
      <c r="I189" s="129"/>
      <c r="J189" s="129"/>
      <c r="K189" s="129"/>
      <c r="L189" s="129"/>
      <c r="M189" s="92">
        <v>0</v>
      </c>
      <c r="N189" s="92">
        <v>0</v>
      </c>
      <c r="O189" s="126"/>
      <c r="P189" s="2"/>
    </row>
    <row r="190" spans="1:16" ht="33" customHeight="1" x14ac:dyDescent="0.25">
      <c r="A190" s="130"/>
      <c r="B190" s="131"/>
      <c r="C190" s="89" t="s">
        <v>11</v>
      </c>
      <c r="D190" s="90" t="s">
        <v>23</v>
      </c>
      <c r="E190" s="92">
        <f>SUM(F190:N190)</f>
        <v>0</v>
      </c>
      <c r="F190" s="92">
        <v>0</v>
      </c>
      <c r="G190" s="92">
        <v>0</v>
      </c>
      <c r="H190" s="129">
        <v>0</v>
      </c>
      <c r="I190" s="129"/>
      <c r="J190" s="129"/>
      <c r="K190" s="129"/>
      <c r="L190" s="129"/>
      <c r="M190" s="92">
        <v>0</v>
      </c>
      <c r="N190" s="92">
        <v>0</v>
      </c>
      <c r="O190" s="126"/>
      <c r="P190" s="2"/>
    </row>
    <row r="191" spans="1:16" ht="45" customHeight="1" x14ac:dyDescent="0.25">
      <c r="A191" s="130"/>
      <c r="B191" s="131"/>
      <c r="C191" s="89" t="s">
        <v>11</v>
      </c>
      <c r="D191" s="90" t="s">
        <v>22</v>
      </c>
      <c r="E191" s="92">
        <f>SUM(F191:N191)</f>
        <v>0</v>
      </c>
      <c r="F191" s="92">
        <v>0</v>
      </c>
      <c r="G191" s="92">
        <v>0</v>
      </c>
      <c r="H191" s="139">
        <v>0</v>
      </c>
      <c r="I191" s="139"/>
      <c r="J191" s="139"/>
      <c r="K191" s="139"/>
      <c r="L191" s="139"/>
      <c r="M191" s="92">
        <v>0</v>
      </c>
      <c r="N191" s="92">
        <v>0</v>
      </c>
      <c r="O191" s="126"/>
      <c r="P191" s="2"/>
    </row>
    <row r="192" spans="1:16" ht="30.75" customHeight="1" x14ac:dyDescent="0.25">
      <c r="A192" s="130"/>
      <c r="B192" s="131"/>
      <c r="C192" s="89" t="s">
        <v>11</v>
      </c>
      <c r="D192" s="90" t="s">
        <v>21</v>
      </c>
      <c r="E192" s="92">
        <f>SUM(F192:N192)</f>
        <v>0</v>
      </c>
      <c r="F192" s="92">
        <v>0</v>
      </c>
      <c r="G192" s="92">
        <v>0</v>
      </c>
      <c r="H192" s="129">
        <v>0</v>
      </c>
      <c r="I192" s="129"/>
      <c r="J192" s="129"/>
      <c r="K192" s="129"/>
      <c r="L192" s="129"/>
      <c r="M192" s="92">
        <v>0</v>
      </c>
      <c r="N192" s="92">
        <v>0</v>
      </c>
      <c r="O192" s="126"/>
      <c r="P192" s="2"/>
    </row>
    <row r="193" spans="1:16" ht="24.95" customHeight="1" x14ac:dyDescent="0.25">
      <c r="A193" s="130"/>
      <c r="B193" s="131" t="s">
        <v>25</v>
      </c>
      <c r="C193" s="126" t="s">
        <v>14</v>
      </c>
      <c r="D193" s="126" t="s">
        <v>14</v>
      </c>
      <c r="E193" s="126" t="s">
        <v>15</v>
      </c>
      <c r="F193" s="126">
        <v>0</v>
      </c>
      <c r="G193" s="126">
        <v>0</v>
      </c>
      <c r="H193" s="126" t="s">
        <v>271</v>
      </c>
      <c r="I193" s="126" t="s">
        <v>16</v>
      </c>
      <c r="J193" s="126"/>
      <c r="K193" s="126"/>
      <c r="L193" s="126"/>
      <c r="M193" s="126">
        <v>0</v>
      </c>
      <c r="N193" s="126">
        <v>0</v>
      </c>
      <c r="O193" s="126"/>
      <c r="P193" s="2"/>
    </row>
    <row r="194" spans="1:16" s="4" customFormat="1" ht="33" customHeight="1" x14ac:dyDescent="0.25">
      <c r="A194" s="130"/>
      <c r="B194" s="131"/>
      <c r="C194" s="126"/>
      <c r="D194" s="126"/>
      <c r="E194" s="126"/>
      <c r="F194" s="126"/>
      <c r="G194" s="126"/>
      <c r="H194" s="126"/>
      <c r="I194" s="89" t="s">
        <v>141</v>
      </c>
      <c r="J194" s="89" t="s">
        <v>142</v>
      </c>
      <c r="K194" s="89" t="s">
        <v>143</v>
      </c>
      <c r="L194" s="89" t="s">
        <v>144</v>
      </c>
      <c r="M194" s="126"/>
      <c r="N194" s="126"/>
      <c r="O194" s="126"/>
      <c r="P194" s="26"/>
    </row>
    <row r="195" spans="1:16" ht="24.95" customHeight="1" x14ac:dyDescent="0.25">
      <c r="A195" s="130"/>
      <c r="B195" s="131"/>
      <c r="C195" s="126"/>
      <c r="D195" s="126"/>
      <c r="E195" s="89">
        <f>G193+F193+H195+M193+N193</f>
        <v>0</v>
      </c>
      <c r="F195" s="126"/>
      <c r="G195" s="126"/>
      <c r="H195" s="89">
        <f>I195+J195+K195+L195</f>
        <v>0</v>
      </c>
      <c r="I195" s="89">
        <v>0</v>
      </c>
      <c r="J195" s="89">
        <v>0</v>
      </c>
      <c r="K195" s="89">
        <v>0</v>
      </c>
      <c r="L195" s="89">
        <v>0</v>
      </c>
      <c r="M195" s="126"/>
      <c r="N195" s="126"/>
      <c r="O195" s="126"/>
      <c r="P195" s="2"/>
    </row>
    <row r="196" spans="1:16" ht="24.95" customHeight="1" x14ac:dyDescent="0.25">
      <c r="A196" s="130" t="s">
        <v>165</v>
      </c>
      <c r="B196" s="131" t="s">
        <v>256</v>
      </c>
      <c r="C196" s="89" t="s">
        <v>11</v>
      </c>
      <c r="D196" s="90" t="s">
        <v>12</v>
      </c>
      <c r="E196" s="92">
        <f>SUM(E197:E200)</f>
        <v>0</v>
      </c>
      <c r="F196" s="92">
        <f>SUM(F197:F200)</f>
        <v>0</v>
      </c>
      <c r="G196" s="92">
        <f>SUM(G197:G200)</f>
        <v>0</v>
      </c>
      <c r="H196" s="129">
        <f>SUM(H197:L200)</f>
        <v>0</v>
      </c>
      <c r="I196" s="129"/>
      <c r="J196" s="129"/>
      <c r="K196" s="129"/>
      <c r="L196" s="129"/>
      <c r="M196" s="92">
        <f>SUM(M197:M200)</f>
        <v>0</v>
      </c>
      <c r="N196" s="92">
        <f>SUM(N197:N200)</f>
        <v>0</v>
      </c>
      <c r="O196" s="126" t="s">
        <v>238</v>
      </c>
      <c r="P196" s="2"/>
    </row>
    <row r="197" spans="1:16" ht="33" customHeight="1" x14ac:dyDescent="0.25">
      <c r="A197" s="130"/>
      <c r="B197" s="131"/>
      <c r="C197" s="89" t="s">
        <v>11</v>
      </c>
      <c r="D197" s="90" t="s">
        <v>29</v>
      </c>
      <c r="E197" s="92">
        <f>SUM(F197:N197)</f>
        <v>0</v>
      </c>
      <c r="F197" s="92">
        <v>0</v>
      </c>
      <c r="G197" s="92">
        <v>0</v>
      </c>
      <c r="H197" s="129">
        <v>0</v>
      </c>
      <c r="I197" s="129"/>
      <c r="J197" s="129"/>
      <c r="K197" s="129"/>
      <c r="L197" s="129"/>
      <c r="M197" s="92">
        <v>0</v>
      </c>
      <c r="N197" s="92">
        <v>0</v>
      </c>
      <c r="O197" s="126"/>
      <c r="P197" s="2"/>
    </row>
    <row r="198" spans="1:16" ht="33" customHeight="1" x14ac:dyDescent="0.25">
      <c r="A198" s="130"/>
      <c r="B198" s="131"/>
      <c r="C198" s="89" t="s">
        <v>11</v>
      </c>
      <c r="D198" s="90" t="s">
        <v>23</v>
      </c>
      <c r="E198" s="92">
        <f>SUM(F198:N198)</f>
        <v>0</v>
      </c>
      <c r="F198" s="92">
        <v>0</v>
      </c>
      <c r="G198" s="92">
        <v>0</v>
      </c>
      <c r="H198" s="129">
        <v>0</v>
      </c>
      <c r="I198" s="129"/>
      <c r="J198" s="129"/>
      <c r="K198" s="129"/>
      <c r="L198" s="129"/>
      <c r="M198" s="92">
        <v>0</v>
      </c>
      <c r="N198" s="92">
        <v>0</v>
      </c>
      <c r="O198" s="126"/>
      <c r="P198" s="2"/>
    </row>
    <row r="199" spans="1:16" ht="45" customHeight="1" x14ac:dyDescent="0.25">
      <c r="A199" s="130"/>
      <c r="B199" s="131"/>
      <c r="C199" s="89" t="s">
        <v>11</v>
      </c>
      <c r="D199" s="90" t="s">
        <v>22</v>
      </c>
      <c r="E199" s="92">
        <f>SUM(F199:N199)</f>
        <v>0</v>
      </c>
      <c r="F199" s="92">
        <v>0</v>
      </c>
      <c r="G199" s="92">
        <v>0</v>
      </c>
      <c r="H199" s="129">
        <v>0</v>
      </c>
      <c r="I199" s="129"/>
      <c r="J199" s="129"/>
      <c r="K199" s="129"/>
      <c r="L199" s="129"/>
      <c r="M199" s="92">
        <v>0</v>
      </c>
      <c r="N199" s="92">
        <v>0</v>
      </c>
      <c r="O199" s="126"/>
      <c r="P199" s="2"/>
    </row>
    <row r="200" spans="1:16" ht="24.95" customHeight="1" x14ac:dyDescent="0.25">
      <c r="A200" s="130"/>
      <c r="B200" s="131"/>
      <c r="C200" s="89" t="s">
        <v>11</v>
      </c>
      <c r="D200" s="90" t="s">
        <v>21</v>
      </c>
      <c r="E200" s="92">
        <f>SUM(F200:N200)</f>
        <v>0</v>
      </c>
      <c r="F200" s="92">
        <v>0</v>
      </c>
      <c r="G200" s="92">
        <v>0</v>
      </c>
      <c r="H200" s="129">
        <v>0</v>
      </c>
      <c r="I200" s="129"/>
      <c r="J200" s="129"/>
      <c r="K200" s="129"/>
      <c r="L200" s="129"/>
      <c r="M200" s="92">
        <v>0</v>
      </c>
      <c r="N200" s="92">
        <v>0</v>
      </c>
      <c r="O200" s="126"/>
      <c r="P200" s="2"/>
    </row>
    <row r="201" spans="1:16" ht="24.95" customHeight="1" x14ac:dyDescent="0.25">
      <c r="A201" s="130"/>
      <c r="B201" s="131" t="s">
        <v>97</v>
      </c>
      <c r="C201" s="126" t="s">
        <v>14</v>
      </c>
      <c r="D201" s="126" t="s">
        <v>14</v>
      </c>
      <c r="E201" s="126" t="s">
        <v>15</v>
      </c>
      <c r="F201" s="126">
        <v>0</v>
      </c>
      <c r="G201" s="126">
        <v>0</v>
      </c>
      <c r="H201" s="126" t="s">
        <v>271</v>
      </c>
      <c r="I201" s="126" t="s">
        <v>16</v>
      </c>
      <c r="J201" s="126"/>
      <c r="K201" s="126"/>
      <c r="L201" s="126"/>
      <c r="M201" s="126">
        <v>0</v>
      </c>
      <c r="N201" s="126">
        <v>0</v>
      </c>
      <c r="O201" s="126"/>
      <c r="P201" s="2"/>
    </row>
    <row r="202" spans="1:16" s="4" customFormat="1" ht="33" customHeight="1" x14ac:dyDescent="0.25">
      <c r="A202" s="130"/>
      <c r="B202" s="131"/>
      <c r="C202" s="126"/>
      <c r="D202" s="126"/>
      <c r="E202" s="126"/>
      <c r="F202" s="126"/>
      <c r="G202" s="126"/>
      <c r="H202" s="126"/>
      <c r="I202" s="89" t="s">
        <v>141</v>
      </c>
      <c r="J202" s="89" t="s">
        <v>142</v>
      </c>
      <c r="K202" s="89" t="s">
        <v>143</v>
      </c>
      <c r="L202" s="89" t="s">
        <v>144</v>
      </c>
      <c r="M202" s="126"/>
      <c r="N202" s="126"/>
      <c r="O202" s="126"/>
      <c r="P202" s="26"/>
    </row>
    <row r="203" spans="1:16" ht="24.95" customHeight="1" x14ac:dyDescent="0.25">
      <c r="A203" s="130"/>
      <c r="B203" s="131"/>
      <c r="C203" s="126"/>
      <c r="D203" s="126"/>
      <c r="E203" s="95">
        <f>F201+G201+H203+M201+N201</f>
        <v>0</v>
      </c>
      <c r="F203" s="126"/>
      <c r="G203" s="126"/>
      <c r="H203" s="89">
        <f>I203+J203+K203+L203</f>
        <v>0</v>
      </c>
      <c r="I203" s="89">
        <v>0</v>
      </c>
      <c r="J203" s="89">
        <v>0</v>
      </c>
      <c r="K203" s="89">
        <v>0</v>
      </c>
      <c r="L203" s="89">
        <v>0</v>
      </c>
      <c r="M203" s="126"/>
      <c r="N203" s="126"/>
      <c r="O203" s="126"/>
      <c r="P203" s="2"/>
    </row>
    <row r="204" spans="1:16" ht="39.950000000000003" customHeight="1" x14ac:dyDescent="0.25">
      <c r="A204" s="130" t="s">
        <v>166</v>
      </c>
      <c r="B204" s="123" t="s">
        <v>257</v>
      </c>
      <c r="C204" s="89" t="s">
        <v>11</v>
      </c>
      <c r="D204" s="90" t="s">
        <v>12</v>
      </c>
      <c r="E204" s="92">
        <f>SUM(E205:E208)</f>
        <v>189</v>
      </c>
      <c r="F204" s="92">
        <f>SUM(F205:F208)</f>
        <v>0</v>
      </c>
      <c r="G204" s="92">
        <f>SUM(G205:G208)</f>
        <v>35</v>
      </c>
      <c r="H204" s="129">
        <f>SUM(H205:L208)</f>
        <v>24</v>
      </c>
      <c r="I204" s="129"/>
      <c r="J204" s="129"/>
      <c r="K204" s="129"/>
      <c r="L204" s="129"/>
      <c r="M204" s="92">
        <f>SUM(M205:M208)</f>
        <v>65</v>
      </c>
      <c r="N204" s="92">
        <f>SUM(N205:N208)</f>
        <v>65</v>
      </c>
      <c r="O204" s="126" t="s">
        <v>236</v>
      </c>
      <c r="P204" s="2"/>
    </row>
    <row r="205" spans="1:16" ht="39.950000000000003" customHeight="1" x14ac:dyDescent="0.25">
      <c r="A205" s="130"/>
      <c r="B205" s="123"/>
      <c r="C205" s="89" t="s">
        <v>11</v>
      </c>
      <c r="D205" s="90" t="s">
        <v>29</v>
      </c>
      <c r="E205" s="92">
        <f>SUM(G205:N205)</f>
        <v>0</v>
      </c>
      <c r="F205" s="92">
        <v>0</v>
      </c>
      <c r="G205" s="92">
        <v>0</v>
      </c>
      <c r="H205" s="129">
        <v>0</v>
      </c>
      <c r="I205" s="129"/>
      <c r="J205" s="129"/>
      <c r="K205" s="129"/>
      <c r="L205" s="129"/>
      <c r="M205" s="92">
        <v>0</v>
      </c>
      <c r="N205" s="92">
        <v>0</v>
      </c>
      <c r="O205" s="126"/>
      <c r="P205" s="2"/>
    </row>
    <row r="206" spans="1:16" ht="39.950000000000003" customHeight="1" x14ac:dyDescent="0.25">
      <c r="A206" s="130"/>
      <c r="B206" s="123"/>
      <c r="C206" s="89" t="s">
        <v>11</v>
      </c>
      <c r="D206" s="90" t="s">
        <v>23</v>
      </c>
      <c r="E206" s="92">
        <f>SUM(G206:N206)</f>
        <v>0</v>
      </c>
      <c r="F206" s="92">
        <v>0</v>
      </c>
      <c r="G206" s="92">
        <v>0</v>
      </c>
      <c r="H206" s="129">
        <v>0</v>
      </c>
      <c r="I206" s="129"/>
      <c r="J206" s="129"/>
      <c r="K206" s="129"/>
      <c r="L206" s="129"/>
      <c r="M206" s="92">
        <v>0</v>
      </c>
      <c r="N206" s="92">
        <v>0</v>
      </c>
      <c r="O206" s="126"/>
      <c r="P206" s="2"/>
    </row>
    <row r="207" spans="1:16" ht="128.25" customHeight="1" x14ac:dyDescent="0.25">
      <c r="A207" s="130"/>
      <c r="B207" s="123"/>
      <c r="C207" s="89" t="s">
        <v>11</v>
      </c>
      <c r="D207" s="90" t="s">
        <v>13</v>
      </c>
      <c r="E207" s="92">
        <f>SUM(G207:N207)</f>
        <v>189</v>
      </c>
      <c r="F207" s="92">
        <v>0</v>
      </c>
      <c r="G207" s="92">
        <v>35</v>
      </c>
      <c r="H207" s="129">
        <f>65-41</f>
        <v>24</v>
      </c>
      <c r="I207" s="129"/>
      <c r="J207" s="129"/>
      <c r="K207" s="129"/>
      <c r="L207" s="129"/>
      <c r="M207" s="92">
        <v>65</v>
      </c>
      <c r="N207" s="92">
        <v>65</v>
      </c>
      <c r="O207" s="126"/>
      <c r="P207" s="2"/>
    </row>
    <row r="208" spans="1:16" ht="39.950000000000003" customHeight="1" x14ac:dyDescent="0.25">
      <c r="A208" s="130"/>
      <c r="B208" s="123"/>
      <c r="C208" s="89" t="s">
        <v>11</v>
      </c>
      <c r="D208" s="90" t="s">
        <v>21</v>
      </c>
      <c r="E208" s="92">
        <f>SUM(G208:N208)</f>
        <v>0</v>
      </c>
      <c r="F208" s="92">
        <v>0</v>
      </c>
      <c r="G208" s="92">
        <v>0</v>
      </c>
      <c r="H208" s="129">
        <v>0</v>
      </c>
      <c r="I208" s="129"/>
      <c r="J208" s="129"/>
      <c r="K208" s="129"/>
      <c r="L208" s="129"/>
      <c r="M208" s="92">
        <v>0</v>
      </c>
      <c r="N208" s="92">
        <v>0</v>
      </c>
      <c r="O208" s="126"/>
      <c r="P208" s="2"/>
    </row>
    <row r="209" spans="1:16" ht="24.95" customHeight="1" x14ac:dyDescent="0.25">
      <c r="A209" s="130"/>
      <c r="B209" s="131" t="s">
        <v>26</v>
      </c>
      <c r="C209" s="126" t="s">
        <v>14</v>
      </c>
      <c r="D209" s="126" t="s">
        <v>14</v>
      </c>
      <c r="E209" s="126" t="s">
        <v>15</v>
      </c>
      <c r="F209" s="126">
        <v>0</v>
      </c>
      <c r="G209" s="126">
        <v>1500</v>
      </c>
      <c r="H209" s="126" t="s">
        <v>271</v>
      </c>
      <c r="I209" s="126" t="s">
        <v>16</v>
      </c>
      <c r="J209" s="126"/>
      <c r="K209" s="126"/>
      <c r="L209" s="126"/>
      <c r="M209" s="126">
        <v>1500</v>
      </c>
      <c r="N209" s="126">
        <v>1500</v>
      </c>
      <c r="O209" s="126"/>
      <c r="P209" s="2"/>
    </row>
    <row r="210" spans="1:16" s="4" customFormat="1" ht="33" customHeight="1" x14ac:dyDescent="0.25">
      <c r="A210" s="130"/>
      <c r="B210" s="131"/>
      <c r="C210" s="126"/>
      <c r="D210" s="126"/>
      <c r="E210" s="126"/>
      <c r="F210" s="126"/>
      <c r="G210" s="126"/>
      <c r="H210" s="126"/>
      <c r="I210" s="89" t="s">
        <v>141</v>
      </c>
      <c r="J210" s="89" t="s">
        <v>142</v>
      </c>
      <c r="K210" s="89" t="s">
        <v>143</v>
      </c>
      <c r="L210" s="89" t="s">
        <v>144</v>
      </c>
      <c r="M210" s="126"/>
      <c r="N210" s="126"/>
      <c r="O210" s="126"/>
      <c r="P210" s="26"/>
    </row>
    <row r="211" spans="1:16" ht="24.95" customHeight="1" x14ac:dyDescent="0.25">
      <c r="A211" s="130"/>
      <c r="B211" s="131"/>
      <c r="C211" s="126"/>
      <c r="D211" s="126"/>
      <c r="E211" s="89">
        <f>F209+G209+H211+M209+N209</f>
        <v>6000</v>
      </c>
      <c r="F211" s="126"/>
      <c r="G211" s="126"/>
      <c r="H211" s="89">
        <f>I211+J211+K211+L211</f>
        <v>1500</v>
      </c>
      <c r="I211" s="89">
        <v>0</v>
      </c>
      <c r="J211" s="89">
        <v>500</v>
      </c>
      <c r="K211" s="89">
        <v>1000</v>
      </c>
      <c r="L211" s="89">
        <v>0</v>
      </c>
      <c r="M211" s="126"/>
      <c r="N211" s="126"/>
      <c r="O211" s="126"/>
      <c r="P211" s="2"/>
    </row>
    <row r="212" spans="1:16" ht="24.95" customHeight="1" x14ac:dyDescent="0.25">
      <c r="A212" s="130" t="s">
        <v>167</v>
      </c>
      <c r="B212" s="123" t="s">
        <v>304</v>
      </c>
      <c r="C212" s="89" t="s">
        <v>11</v>
      </c>
      <c r="D212" s="90" t="s">
        <v>12</v>
      </c>
      <c r="E212" s="92">
        <f>SUM(E213:E216)</f>
        <v>2000</v>
      </c>
      <c r="F212" s="92">
        <f>SUM(F213:F216)</f>
        <v>0</v>
      </c>
      <c r="G212" s="92">
        <f>SUM(G213:G216)</f>
        <v>500</v>
      </c>
      <c r="H212" s="129">
        <f>SUM(H213:L216)</f>
        <v>500</v>
      </c>
      <c r="I212" s="129"/>
      <c r="J212" s="129"/>
      <c r="K212" s="129"/>
      <c r="L212" s="129"/>
      <c r="M212" s="92">
        <f>SUM(M213:M216)</f>
        <v>500</v>
      </c>
      <c r="N212" s="92">
        <f>SUM(N213:N216)</f>
        <v>500</v>
      </c>
      <c r="O212" s="126" t="s">
        <v>239</v>
      </c>
      <c r="P212" s="2"/>
    </row>
    <row r="213" spans="1:16" ht="33" customHeight="1" x14ac:dyDescent="0.25">
      <c r="A213" s="130"/>
      <c r="B213" s="123"/>
      <c r="C213" s="89" t="s">
        <v>11</v>
      </c>
      <c r="D213" s="90" t="s">
        <v>29</v>
      </c>
      <c r="E213" s="92">
        <f>SUM(F213:N213)</f>
        <v>0</v>
      </c>
      <c r="F213" s="92">
        <v>0</v>
      </c>
      <c r="G213" s="92">
        <v>0</v>
      </c>
      <c r="H213" s="129">
        <v>0</v>
      </c>
      <c r="I213" s="129"/>
      <c r="J213" s="129"/>
      <c r="K213" s="129"/>
      <c r="L213" s="129"/>
      <c r="M213" s="92">
        <v>0</v>
      </c>
      <c r="N213" s="92">
        <v>0</v>
      </c>
      <c r="O213" s="126"/>
      <c r="P213" s="2"/>
    </row>
    <row r="214" spans="1:16" ht="33" customHeight="1" x14ac:dyDescent="0.25">
      <c r="A214" s="130"/>
      <c r="B214" s="123"/>
      <c r="C214" s="89" t="s">
        <v>11</v>
      </c>
      <c r="D214" s="90" t="s">
        <v>23</v>
      </c>
      <c r="E214" s="92">
        <f>SUM(F214:N214)</f>
        <v>0</v>
      </c>
      <c r="F214" s="92">
        <v>0</v>
      </c>
      <c r="G214" s="92">
        <v>0</v>
      </c>
      <c r="H214" s="129">
        <v>0</v>
      </c>
      <c r="I214" s="129"/>
      <c r="J214" s="129"/>
      <c r="K214" s="129"/>
      <c r="L214" s="129"/>
      <c r="M214" s="92">
        <v>0</v>
      </c>
      <c r="N214" s="92">
        <v>0</v>
      </c>
      <c r="O214" s="126"/>
      <c r="P214" s="2"/>
    </row>
    <row r="215" spans="1:16" ht="45" customHeight="1" x14ac:dyDescent="0.25">
      <c r="A215" s="130"/>
      <c r="B215" s="123"/>
      <c r="C215" s="89" t="s">
        <v>11</v>
      </c>
      <c r="D215" s="90" t="s">
        <v>22</v>
      </c>
      <c r="E215" s="92">
        <f>SUM(F215:N215)</f>
        <v>2000</v>
      </c>
      <c r="F215" s="92">
        <v>0</v>
      </c>
      <c r="G215" s="92">
        <v>500</v>
      </c>
      <c r="H215" s="129">
        <v>500</v>
      </c>
      <c r="I215" s="129"/>
      <c r="J215" s="129"/>
      <c r="K215" s="129"/>
      <c r="L215" s="129"/>
      <c r="M215" s="92">
        <v>500</v>
      </c>
      <c r="N215" s="92">
        <v>500</v>
      </c>
      <c r="O215" s="126"/>
      <c r="P215" s="2"/>
    </row>
    <row r="216" spans="1:16" ht="24.95" customHeight="1" x14ac:dyDescent="0.25">
      <c r="A216" s="130"/>
      <c r="B216" s="123"/>
      <c r="C216" s="89" t="s">
        <v>11</v>
      </c>
      <c r="D216" s="90" t="s">
        <v>21</v>
      </c>
      <c r="E216" s="92">
        <f>SUM(F216:N216)</f>
        <v>0</v>
      </c>
      <c r="F216" s="92">
        <v>0</v>
      </c>
      <c r="G216" s="92">
        <v>0</v>
      </c>
      <c r="H216" s="129">
        <v>0</v>
      </c>
      <c r="I216" s="129"/>
      <c r="J216" s="129"/>
      <c r="K216" s="129"/>
      <c r="L216" s="129"/>
      <c r="M216" s="92">
        <v>0</v>
      </c>
      <c r="N216" s="92">
        <v>0</v>
      </c>
      <c r="O216" s="126"/>
      <c r="P216" s="2"/>
    </row>
    <row r="217" spans="1:16" ht="24.95" customHeight="1" x14ac:dyDescent="0.25">
      <c r="A217" s="130"/>
      <c r="B217" s="131" t="s">
        <v>27</v>
      </c>
      <c r="C217" s="126" t="s">
        <v>28</v>
      </c>
      <c r="D217" s="126" t="s">
        <v>28</v>
      </c>
      <c r="E217" s="126" t="s">
        <v>3</v>
      </c>
      <c r="F217" s="126">
        <v>0</v>
      </c>
      <c r="G217" s="126">
        <v>0</v>
      </c>
      <c r="H217" s="126" t="s">
        <v>271</v>
      </c>
      <c r="I217" s="122" t="s">
        <v>16</v>
      </c>
      <c r="J217" s="122"/>
      <c r="K217" s="122"/>
      <c r="L217" s="122"/>
      <c r="M217" s="126">
        <v>15</v>
      </c>
      <c r="N217" s="126">
        <v>15</v>
      </c>
      <c r="O217" s="126"/>
      <c r="P217" s="2"/>
    </row>
    <row r="218" spans="1:16" s="4" customFormat="1" ht="33" customHeight="1" x14ac:dyDescent="0.25">
      <c r="A218" s="130"/>
      <c r="B218" s="131"/>
      <c r="C218" s="126"/>
      <c r="D218" s="126"/>
      <c r="E218" s="126"/>
      <c r="F218" s="126"/>
      <c r="G218" s="126"/>
      <c r="H218" s="126"/>
      <c r="I218" s="89" t="s">
        <v>17</v>
      </c>
      <c r="J218" s="89" t="s">
        <v>18</v>
      </c>
      <c r="K218" s="89" t="s">
        <v>19</v>
      </c>
      <c r="L218" s="89" t="s">
        <v>20</v>
      </c>
      <c r="M218" s="126"/>
      <c r="N218" s="126"/>
      <c r="O218" s="126"/>
      <c r="P218" s="138"/>
    </row>
    <row r="219" spans="1:16" ht="24.95" customHeight="1" x14ac:dyDescent="0.25">
      <c r="A219" s="130"/>
      <c r="B219" s="131"/>
      <c r="C219" s="126"/>
      <c r="D219" s="126"/>
      <c r="E219" s="89">
        <f>F217+G217+H219+M217+N217</f>
        <v>45</v>
      </c>
      <c r="F219" s="126"/>
      <c r="G219" s="126"/>
      <c r="H219" s="89">
        <f>I219+J219+K219+L219</f>
        <v>15</v>
      </c>
      <c r="I219" s="89">
        <v>0</v>
      </c>
      <c r="J219" s="89">
        <v>0</v>
      </c>
      <c r="K219" s="89">
        <v>0</v>
      </c>
      <c r="L219" s="89">
        <v>15</v>
      </c>
      <c r="M219" s="126"/>
      <c r="N219" s="126"/>
      <c r="O219" s="126"/>
      <c r="P219" s="138"/>
    </row>
    <row r="220" spans="1:16" ht="23.1" customHeight="1" x14ac:dyDescent="0.25">
      <c r="A220" s="130" t="s">
        <v>48</v>
      </c>
      <c r="B220" s="131" t="s">
        <v>168</v>
      </c>
      <c r="C220" s="89" t="s">
        <v>11</v>
      </c>
      <c r="D220" s="90" t="s">
        <v>12</v>
      </c>
      <c r="E220" s="91">
        <f>SUM(E221:E224)</f>
        <v>52072.825119999994</v>
      </c>
      <c r="F220" s="91">
        <f>SUM(F221:F224)</f>
        <v>7992.14995</v>
      </c>
      <c r="G220" s="91">
        <f>SUM(G221:G224)</f>
        <v>9748.2794000000013</v>
      </c>
      <c r="H220" s="127">
        <f>SUM(H221:L224)</f>
        <v>11487.265289999999</v>
      </c>
      <c r="I220" s="127"/>
      <c r="J220" s="127"/>
      <c r="K220" s="127"/>
      <c r="L220" s="127"/>
      <c r="M220" s="91">
        <f>SUM(M221:M224)</f>
        <v>11422.56524</v>
      </c>
      <c r="N220" s="91">
        <f>SUM(N221:N224)</f>
        <v>11422.56524</v>
      </c>
      <c r="O220" s="126" t="s">
        <v>268</v>
      </c>
      <c r="P220" s="2"/>
    </row>
    <row r="221" spans="1:16" ht="30.95" customHeight="1" x14ac:dyDescent="0.25">
      <c r="A221" s="130"/>
      <c r="B221" s="131"/>
      <c r="C221" s="89" t="s">
        <v>11</v>
      </c>
      <c r="D221" s="90" t="s">
        <v>29</v>
      </c>
      <c r="E221" s="91">
        <f>SUM(F221:N221)</f>
        <v>0</v>
      </c>
      <c r="F221" s="91">
        <f>F226+F234+F242+F250+F258+F266+F274+F282+F290</f>
        <v>0</v>
      </c>
      <c r="G221" s="91">
        <f>G226+G234+G242+G250+G258+G266+G274+G282+G290</f>
        <v>0</v>
      </c>
      <c r="H221" s="127">
        <f>H226+H234+H242+H250+H258+H266+H274+H282+H290</f>
        <v>0</v>
      </c>
      <c r="I221" s="127"/>
      <c r="J221" s="127"/>
      <c r="K221" s="127"/>
      <c r="L221" s="127"/>
      <c r="M221" s="91">
        <f>M226+M234+M242+M250+M258+M266+M274+M282+M290</f>
        <v>0</v>
      </c>
      <c r="N221" s="91">
        <f>N226+N234+N242+N250+N258+N266+N274+N282+N290</f>
        <v>0</v>
      </c>
      <c r="O221" s="126"/>
      <c r="P221" s="2"/>
    </row>
    <row r="222" spans="1:16" ht="30.95" customHeight="1" x14ac:dyDescent="0.25">
      <c r="A222" s="130"/>
      <c r="B222" s="131"/>
      <c r="C222" s="89" t="s">
        <v>11</v>
      </c>
      <c r="D222" s="90" t="s">
        <v>23</v>
      </c>
      <c r="E222" s="91">
        <f>SUM(F222:N222)</f>
        <v>6485.5380000000005</v>
      </c>
      <c r="F222" s="91">
        <f>F227+F235+F243+F251+F259+F267+F275+F283+F291</f>
        <v>1318</v>
      </c>
      <c r="G222" s="91">
        <f t="shared" ref="G222:H224" si="12">G227+G235+G243+G251+G259+G267+G275+G283+G291</f>
        <v>1318</v>
      </c>
      <c r="H222" s="127">
        <f t="shared" si="12"/>
        <v>1283.538</v>
      </c>
      <c r="I222" s="127"/>
      <c r="J222" s="127"/>
      <c r="K222" s="127"/>
      <c r="L222" s="127"/>
      <c r="M222" s="91">
        <f t="shared" ref="M222:N224" si="13">M227+M235+M243+M251+M259+M267+M275+M283+M291</f>
        <v>1283</v>
      </c>
      <c r="N222" s="91">
        <f t="shared" si="13"/>
        <v>1283</v>
      </c>
      <c r="O222" s="126"/>
      <c r="P222" s="2"/>
    </row>
    <row r="223" spans="1:16" ht="45" customHeight="1" x14ac:dyDescent="0.25">
      <c r="A223" s="130"/>
      <c r="B223" s="131"/>
      <c r="C223" s="89" t="s">
        <v>11</v>
      </c>
      <c r="D223" s="90" t="s">
        <v>22</v>
      </c>
      <c r="E223" s="91">
        <f>SUM(F223:N223)</f>
        <v>45587.287119999994</v>
      </c>
      <c r="F223" s="91">
        <f>F228+F236+F244+F252+F260+F268+F276+F284+F292</f>
        <v>6674.14995</v>
      </c>
      <c r="G223" s="91">
        <f t="shared" si="12"/>
        <v>8430.2794000000013</v>
      </c>
      <c r="H223" s="127">
        <f t="shared" si="12"/>
        <v>10203.727289999999</v>
      </c>
      <c r="I223" s="127"/>
      <c r="J223" s="127"/>
      <c r="K223" s="127"/>
      <c r="L223" s="127"/>
      <c r="M223" s="91">
        <f t="shared" si="13"/>
        <v>10139.56524</v>
      </c>
      <c r="N223" s="91">
        <f t="shared" si="13"/>
        <v>10139.56524</v>
      </c>
      <c r="O223" s="126"/>
      <c r="P223" s="2"/>
    </row>
    <row r="224" spans="1:16" ht="23.1" customHeight="1" x14ac:dyDescent="0.25">
      <c r="A224" s="130"/>
      <c r="B224" s="131"/>
      <c r="C224" s="89" t="s">
        <v>11</v>
      </c>
      <c r="D224" s="90" t="s">
        <v>21</v>
      </c>
      <c r="E224" s="91">
        <f>SUM(F224:N224)</f>
        <v>0</v>
      </c>
      <c r="F224" s="91">
        <f>F229+F237+F245+F253+F261+F269+F277+F285+F293</f>
        <v>0</v>
      </c>
      <c r="G224" s="91">
        <f t="shared" si="12"/>
        <v>0</v>
      </c>
      <c r="H224" s="127">
        <f t="shared" si="12"/>
        <v>0</v>
      </c>
      <c r="I224" s="127"/>
      <c r="J224" s="127"/>
      <c r="K224" s="127"/>
      <c r="L224" s="127"/>
      <c r="M224" s="91">
        <f t="shared" si="13"/>
        <v>0</v>
      </c>
      <c r="N224" s="91">
        <f t="shared" si="13"/>
        <v>0</v>
      </c>
      <c r="O224" s="126"/>
      <c r="P224" s="2"/>
    </row>
    <row r="225" spans="1:16" ht="23.1" customHeight="1" x14ac:dyDescent="0.25">
      <c r="A225" s="130" t="s">
        <v>169</v>
      </c>
      <c r="B225" s="123" t="s">
        <v>258</v>
      </c>
      <c r="C225" s="89" t="s">
        <v>11</v>
      </c>
      <c r="D225" s="90" t="s">
        <v>12</v>
      </c>
      <c r="E225" s="91">
        <f>SUM(E226:E229)</f>
        <v>0</v>
      </c>
      <c r="F225" s="91">
        <f>SUM(F226:F229)</f>
        <v>0</v>
      </c>
      <c r="G225" s="91">
        <f>SUM(G226:G229)</f>
        <v>0</v>
      </c>
      <c r="H225" s="127">
        <f>SUM(H226:L229)</f>
        <v>0</v>
      </c>
      <c r="I225" s="127"/>
      <c r="J225" s="127"/>
      <c r="K225" s="127"/>
      <c r="L225" s="127"/>
      <c r="M225" s="91">
        <f>SUM(M226:M229)</f>
        <v>0</v>
      </c>
      <c r="N225" s="91">
        <f>SUM(N226:N229)</f>
        <v>0</v>
      </c>
      <c r="O225" s="126" t="s">
        <v>268</v>
      </c>
      <c r="P225" s="2"/>
    </row>
    <row r="226" spans="1:16" ht="30.95" customHeight="1" x14ac:dyDescent="0.25">
      <c r="A226" s="130"/>
      <c r="B226" s="123"/>
      <c r="C226" s="85" t="s">
        <v>11</v>
      </c>
      <c r="D226" s="90" t="s">
        <v>30</v>
      </c>
      <c r="E226" s="91">
        <f>SUM(F226:N226)</f>
        <v>0</v>
      </c>
      <c r="F226" s="91">
        <v>0</v>
      </c>
      <c r="G226" s="91">
        <v>0</v>
      </c>
      <c r="H226" s="127">
        <v>0</v>
      </c>
      <c r="I226" s="127"/>
      <c r="J226" s="127"/>
      <c r="K226" s="127"/>
      <c r="L226" s="127"/>
      <c r="M226" s="91">
        <v>0</v>
      </c>
      <c r="N226" s="91">
        <v>0</v>
      </c>
      <c r="O226" s="126"/>
      <c r="P226" s="2"/>
    </row>
    <row r="227" spans="1:16" ht="30.95" customHeight="1" x14ac:dyDescent="0.25">
      <c r="A227" s="130"/>
      <c r="B227" s="123"/>
      <c r="C227" s="85" t="s">
        <v>11</v>
      </c>
      <c r="D227" s="90" t="s">
        <v>23</v>
      </c>
      <c r="E227" s="91">
        <f>SUM(F227:N227)</f>
        <v>0</v>
      </c>
      <c r="F227" s="91">
        <v>0</v>
      </c>
      <c r="G227" s="91">
        <v>0</v>
      </c>
      <c r="H227" s="127">
        <v>0</v>
      </c>
      <c r="I227" s="127"/>
      <c r="J227" s="127"/>
      <c r="K227" s="127"/>
      <c r="L227" s="127"/>
      <c r="M227" s="91">
        <v>0</v>
      </c>
      <c r="N227" s="91">
        <v>0</v>
      </c>
      <c r="O227" s="126"/>
      <c r="P227" s="2"/>
    </row>
    <row r="228" spans="1:16" ht="45" customHeight="1" x14ac:dyDescent="0.25">
      <c r="A228" s="130"/>
      <c r="B228" s="123"/>
      <c r="C228" s="89" t="s">
        <v>11</v>
      </c>
      <c r="D228" s="86" t="s">
        <v>13</v>
      </c>
      <c r="E228" s="91">
        <f>SUM(F228:N228)</f>
        <v>0</v>
      </c>
      <c r="F228" s="91">
        <v>0</v>
      </c>
      <c r="G228" s="91">
        <v>0</v>
      </c>
      <c r="H228" s="127">
        <v>0</v>
      </c>
      <c r="I228" s="127"/>
      <c r="J228" s="127"/>
      <c r="K228" s="127"/>
      <c r="L228" s="127"/>
      <c r="M228" s="91">
        <v>0</v>
      </c>
      <c r="N228" s="91">
        <v>0</v>
      </c>
      <c r="O228" s="126"/>
      <c r="P228" s="138"/>
    </row>
    <row r="229" spans="1:16" ht="23.1" customHeight="1" x14ac:dyDescent="0.25">
      <c r="A229" s="130"/>
      <c r="B229" s="123"/>
      <c r="C229" s="89" t="s">
        <v>11</v>
      </c>
      <c r="D229" s="86" t="s">
        <v>21</v>
      </c>
      <c r="E229" s="91">
        <f>SUM(F229:N229)</f>
        <v>0</v>
      </c>
      <c r="F229" s="91">
        <v>0</v>
      </c>
      <c r="G229" s="91">
        <v>0</v>
      </c>
      <c r="H229" s="127">
        <v>0</v>
      </c>
      <c r="I229" s="127"/>
      <c r="J229" s="127"/>
      <c r="K229" s="127"/>
      <c r="L229" s="127"/>
      <c r="M229" s="91">
        <v>0</v>
      </c>
      <c r="N229" s="91">
        <v>0</v>
      </c>
      <c r="O229" s="126"/>
      <c r="P229" s="138"/>
    </row>
    <row r="230" spans="1:16" ht="23.1" customHeight="1" x14ac:dyDescent="0.25">
      <c r="A230" s="130"/>
      <c r="B230" s="131" t="s">
        <v>223</v>
      </c>
      <c r="C230" s="126" t="s">
        <v>14</v>
      </c>
      <c r="D230" s="126" t="s">
        <v>14</v>
      </c>
      <c r="E230" s="126" t="s">
        <v>3</v>
      </c>
      <c r="F230" s="126">
        <v>0</v>
      </c>
      <c r="G230" s="126">
        <v>0</v>
      </c>
      <c r="H230" s="126" t="s">
        <v>269</v>
      </c>
      <c r="I230" s="126" t="s">
        <v>16</v>
      </c>
      <c r="J230" s="126"/>
      <c r="K230" s="126"/>
      <c r="L230" s="126"/>
      <c r="M230" s="126">
        <v>0</v>
      </c>
      <c r="N230" s="126">
        <v>0</v>
      </c>
      <c r="O230" s="126"/>
      <c r="P230" s="5"/>
    </row>
    <row r="231" spans="1:16" s="4" customFormat="1" ht="33" customHeight="1" x14ac:dyDescent="0.25">
      <c r="A231" s="130"/>
      <c r="B231" s="131"/>
      <c r="C231" s="126"/>
      <c r="D231" s="126"/>
      <c r="E231" s="126"/>
      <c r="F231" s="126"/>
      <c r="G231" s="126"/>
      <c r="H231" s="126"/>
      <c r="I231" s="89" t="s">
        <v>141</v>
      </c>
      <c r="J231" s="89" t="s">
        <v>142</v>
      </c>
      <c r="K231" s="89" t="s">
        <v>143</v>
      </c>
      <c r="L231" s="89" t="s">
        <v>144</v>
      </c>
      <c r="M231" s="126"/>
      <c r="N231" s="126"/>
      <c r="O231" s="126"/>
      <c r="P231" s="26"/>
    </row>
    <row r="232" spans="1:16" ht="23.1" customHeight="1" x14ac:dyDescent="0.25">
      <c r="A232" s="130"/>
      <c r="B232" s="131"/>
      <c r="C232" s="126"/>
      <c r="D232" s="126"/>
      <c r="E232" s="89">
        <f>G230+F230+H232+M230+N230</f>
        <v>0</v>
      </c>
      <c r="F232" s="126"/>
      <c r="G232" s="126"/>
      <c r="H232" s="89">
        <f>I232+J232+K232+L232</f>
        <v>0</v>
      </c>
      <c r="I232" s="89">
        <v>0</v>
      </c>
      <c r="J232" s="89">
        <v>0</v>
      </c>
      <c r="K232" s="89">
        <v>0</v>
      </c>
      <c r="L232" s="89">
        <v>0</v>
      </c>
      <c r="M232" s="126"/>
      <c r="N232" s="126"/>
      <c r="O232" s="126"/>
      <c r="P232" s="2"/>
    </row>
    <row r="233" spans="1:16" ht="23.1" customHeight="1" x14ac:dyDescent="0.25">
      <c r="A233" s="130" t="s">
        <v>170</v>
      </c>
      <c r="B233" s="123" t="s">
        <v>259</v>
      </c>
      <c r="C233" s="89" t="s">
        <v>11</v>
      </c>
      <c r="D233" s="90" t="s">
        <v>12</v>
      </c>
      <c r="E233" s="91">
        <f>SUM(E234:E237)</f>
        <v>6598.1335300000001</v>
      </c>
      <c r="F233" s="91">
        <f>SUM(F234:F237)</f>
        <v>1318</v>
      </c>
      <c r="G233" s="91">
        <f>SUM(G234:G237)</f>
        <v>1430.5955300000001</v>
      </c>
      <c r="H233" s="127">
        <f>SUM(H234:L237)</f>
        <v>1283.538</v>
      </c>
      <c r="I233" s="127"/>
      <c r="J233" s="127"/>
      <c r="K233" s="127"/>
      <c r="L233" s="127"/>
      <c r="M233" s="91">
        <f>SUM(M234:M236)</f>
        <v>1283</v>
      </c>
      <c r="N233" s="91">
        <f>SUM(N234:N236)</f>
        <v>1283</v>
      </c>
      <c r="O233" s="126" t="s">
        <v>268</v>
      </c>
      <c r="P233" s="2"/>
    </row>
    <row r="234" spans="1:16" ht="30.95" customHeight="1" x14ac:dyDescent="0.25">
      <c r="A234" s="130"/>
      <c r="B234" s="123"/>
      <c r="C234" s="89" t="s">
        <v>11</v>
      </c>
      <c r="D234" s="90" t="s">
        <v>29</v>
      </c>
      <c r="E234" s="91">
        <f>SUM(F234:N234)</f>
        <v>0</v>
      </c>
      <c r="F234" s="91">
        <v>0</v>
      </c>
      <c r="G234" s="91">
        <v>0</v>
      </c>
      <c r="H234" s="127">
        <v>0</v>
      </c>
      <c r="I234" s="127"/>
      <c r="J234" s="127"/>
      <c r="K234" s="127"/>
      <c r="L234" s="127"/>
      <c r="M234" s="91">
        <v>0</v>
      </c>
      <c r="N234" s="91">
        <v>0</v>
      </c>
      <c r="O234" s="126"/>
      <c r="P234" s="2"/>
    </row>
    <row r="235" spans="1:16" ht="30.95" customHeight="1" x14ac:dyDescent="0.25">
      <c r="A235" s="130"/>
      <c r="B235" s="123"/>
      <c r="C235" s="89" t="s">
        <v>11</v>
      </c>
      <c r="D235" s="90" t="s">
        <v>23</v>
      </c>
      <c r="E235" s="91">
        <f>SUM(F235:N235)</f>
        <v>6485.5380000000005</v>
      </c>
      <c r="F235" s="91">
        <v>1318</v>
      </c>
      <c r="G235" s="91">
        <v>1318</v>
      </c>
      <c r="H235" s="135">
        <v>1283.538</v>
      </c>
      <c r="I235" s="135"/>
      <c r="J235" s="135"/>
      <c r="K235" s="135"/>
      <c r="L235" s="135"/>
      <c r="M235" s="91">
        <v>1283</v>
      </c>
      <c r="N235" s="91">
        <v>1283</v>
      </c>
      <c r="O235" s="126"/>
      <c r="P235" s="2"/>
    </row>
    <row r="236" spans="1:16" ht="45" customHeight="1" x14ac:dyDescent="0.25">
      <c r="A236" s="130"/>
      <c r="B236" s="123"/>
      <c r="C236" s="89" t="s">
        <v>11</v>
      </c>
      <c r="D236" s="90" t="s">
        <v>13</v>
      </c>
      <c r="E236" s="91">
        <f>SUM(F236:N236)</f>
        <v>112.59553</v>
      </c>
      <c r="F236" s="91">
        <v>0</v>
      </c>
      <c r="G236" s="91">
        <v>112.59553</v>
      </c>
      <c r="H236" s="127">
        <v>0</v>
      </c>
      <c r="I236" s="127"/>
      <c r="J236" s="127"/>
      <c r="K236" s="127"/>
      <c r="L236" s="127"/>
      <c r="M236" s="91">
        <v>0</v>
      </c>
      <c r="N236" s="91">
        <v>0</v>
      </c>
      <c r="O236" s="126"/>
      <c r="P236" s="2"/>
    </row>
    <row r="237" spans="1:16" ht="23.1" customHeight="1" x14ac:dyDescent="0.25">
      <c r="A237" s="130"/>
      <c r="B237" s="123"/>
      <c r="C237" s="89" t="s">
        <v>11</v>
      </c>
      <c r="D237" s="90" t="s">
        <v>21</v>
      </c>
      <c r="E237" s="91">
        <f>SUM(F237:N237)</f>
        <v>0</v>
      </c>
      <c r="F237" s="91">
        <v>0</v>
      </c>
      <c r="G237" s="91">
        <v>0</v>
      </c>
      <c r="H237" s="127">
        <v>0</v>
      </c>
      <c r="I237" s="127"/>
      <c r="J237" s="127"/>
      <c r="K237" s="127"/>
      <c r="L237" s="127"/>
      <c r="M237" s="91">
        <v>0</v>
      </c>
      <c r="N237" s="91">
        <v>0</v>
      </c>
      <c r="O237" s="126"/>
      <c r="P237" s="2"/>
    </row>
    <row r="238" spans="1:16" ht="24.95" customHeight="1" x14ac:dyDescent="0.25">
      <c r="A238" s="130"/>
      <c r="B238" s="123" t="s">
        <v>31</v>
      </c>
      <c r="C238" s="122" t="s">
        <v>14</v>
      </c>
      <c r="D238" s="122" t="s">
        <v>14</v>
      </c>
      <c r="E238" s="122" t="s">
        <v>15</v>
      </c>
      <c r="F238" s="122">
        <v>100</v>
      </c>
      <c r="G238" s="122">
        <v>100</v>
      </c>
      <c r="H238" s="122" t="s">
        <v>269</v>
      </c>
      <c r="I238" s="122" t="s">
        <v>16</v>
      </c>
      <c r="J238" s="122"/>
      <c r="K238" s="122"/>
      <c r="L238" s="122"/>
      <c r="M238" s="122">
        <v>100</v>
      </c>
      <c r="N238" s="122">
        <v>100</v>
      </c>
      <c r="O238" s="126"/>
      <c r="P238" s="2"/>
    </row>
    <row r="239" spans="1:16" s="4" customFormat="1" ht="33" customHeight="1" x14ac:dyDescent="0.25">
      <c r="A239" s="130"/>
      <c r="B239" s="123"/>
      <c r="C239" s="122"/>
      <c r="D239" s="122"/>
      <c r="E239" s="122"/>
      <c r="F239" s="122"/>
      <c r="G239" s="122"/>
      <c r="H239" s="122"/>
      <c r="I239" s="89" t="s">
        <v>141</v>
      </c>
      <c r="J239" s="89" t="s">
        <v>142</v>
      </c>
      <c r="K239" s="89" t="s">
        <v>143</v>
      </c>
      <c r="L239" s="89" t="s">
        <v>144</v>
      </c>
      <c r="M239" s="122"/>
      <c r="N239" s="122"/>
      <c r="O239" s="126"/>
      <c r="P239" s="26"/>
    </row>
    <row r="240" spans="1:16" ht="23.1" customHeight="1" x14ac:dyDescent="0.25">
      <c r="A240" s="130"/>
      <c r="B240" s="123"/>
      <c r="C240" s="122"/>
      <c r="D240" s="122"/>
      <c r="E240" s="89">
        <v>100</v>
      </c>
      <c r="F240" s="122"/>
      <c r="G240" s="122"/>
      <c r="H240" s="89">
        <v>100</v>
      </c>
      <c r="I240" s="89">
        <v>100</v>
      </c>
      <c r="J240" s="89">
        <v>100</v>
      </c>
      <c r="K240" s="89">
        <v>100</v>
      </c>
      <c r="L240" s="89">
        <v>100</v>
      </c>
      <c r="M240" s="122"/>
      <c r="N240" s="122"/>
      <c r="O240" s="126"/>
      <c r="P240" s="2"/>
    </row>
    <row r="241" spans="1:16" ht="23.1" customHeight="1" x14ac:dyDescent="0.25">
      <c r="A241" s="130" t="s">
        <v>171</v>
      </c>
      <c r="B241" s="131" t="s">
        <v>260</v>
      </c>
      <c r="C241" s="89" t="s">
        <v>11</v>
      </c>
      <c r="D241" s="90" t="s">
        <v>12</v>
      </c>
      <c r="E241" s="92">
        <f>SUM(E242:E245)</f>
        <v>0</v>
      </c>
      <c r="F241" s="92">
        <f>SUM(F242:F245)</f>
        <v>0</v>
      </c>
      <c r="G241" s="92">
        <f>SUM(G242:G245)</f>
        <v>0</v>
      </c>
      <c r="H241" s="129">
        <f>SUM(H242:L245)</f>
        <v>0</v>
      </c>
      <c r="I241" s="129"/>
      <c r="J241" s="129"/>
      <c r="K241" s="129"/>
      <c r="L241" s="129"/>
      <c r="M241" s="92">
        <f>SUM(M242:M245)</f>
        <v>0</v>
      </c>
      <c r="N241" s="92">
        <f>SUM(N242:N245)</f>
        <v>0</v>
      </c>
      <c r="O241" s="126" t="s">
        <v>268</v>
      </c>
      <c r="P241" s="2"/>
    </row>
    <row r="242" spans="1:16" ht="32.1" customHeight="1" x14ac:dyDescent="0.25">
      <c r="A242" s="130"/>
      <c r="B242" s="131"/>
      <c r="C242" s="89" t="s">
        <v>11</v>
      </c>
      <c r="D242" s="90" t="s">
        <v>29</v>
      </c>
      <c r="E242" s="92">
        <f>SUM(G242:N242)</f>
        <v>0</v>
      </c>
      <c r="F242" s="92">
        <v>0</v>
      </c>
      <c r="G242" s="92">
        <v>0</v>
      </c>
      <c r="H242" s="129">
        <v>0</v>
      </c>
      <c r="I242" s="129"/>
      <c r="J242" s="129"/>
      <c r="K242" s="129"/>
      <c r="L242" s="129"/>
      <c r="M242" s="92">
        <v>0</v>
      </c>
      <c r="N242" s="92">
        <v>0</v>
      </c>
      <c r="O242" s="126"/>
      <c r="P242" s="2"/>
    </row>
    <row r="243" spans="1:16" ht="32.1" customHeight="1" x14ac:dyDescent="0.25">
      <c r="A243" s="130"/>
      <c r="B243" s="131"/>
      <c r="C243" s="89" t="s">
        <v>11</v>
      </c>
      <c r="D243" s="90" t="s">
        <v>23</v>
      </c>
      <c r="E243" s="92">
        <f>SUM(G243:N243)</f>
        <v>0</v>
      </c>
      <c r="F243" s="92">
        <v>0</v>
      </c>
      <c r="G243" s="92">
        <v>0</v>
      </c>
      <c r="H243" s="129">
        <v>0</v>
      </c>
      <c r="I243" s="129"/>
      <c r="J243" s="129"/>
      <c r="K243" s="129"/>
      <c r="L243" s="129"/>
      <c r="M243" s="92">
        <v>0</v>
      </c>
      <c r="N243" s="92">
        <v>0</v>
      </c>
      <c r="O243" s="126"/>
      <c r="P243" s="2"/>
    </row>
    <row r="244" spans="1:16" ht="47.25" customHeight="1" x14ac:dyDescent="0.25">
      <c r="A244" s="130"/>
      <c r="B244" s="131"/>
      <c r="C244" s="89" t="s">
        <v>11</v>
      </c>
      <c r="D244" s="90" t="s">
        <v>13</v>
      </c>
      <c r="E244" s="92">
        <f>SUM(G244:N244)</f>
        <v>0</v>
      </c>
      <c r="F244" s="92">
        <v>0</v>
      </c>
      <c r="G244" s="92">
        <v>0</v>
      </c>
      <c r="H244" s="129">
        <v>0</v>
      </c>
      <c r="I244" s="129"/>
      <c r="J244" s="129"/>
      <c r="K244" s="129"/>
      <c r="L244" s="129"/>
      <c r="M244" s="92">
        <v>0</v>
      </c>
      <c r="N244" s="92">
        <v>0</v>
      </c>
      <c r="O244" s="126"/>
      <c r="P244" s="2"/>
    </row>
    <row r="245" spans="1:16" ht="23.1" customHeight="1" x14ac:dyDescent="0.25">
      <c r="A245" s="130"/>
      <c r="B245" s="131"/>
      <c r="C245" s="89" t="s">
        <v>11</v>
      </c>
      <c r="D245" s="90" t="s">
        <v>21</v>
      </c>
      <c r="E245" s="92">
        <f>SUM(G245:N245)</f>
        <v>0</v>
      </c>
      <c r="F245" s="92">
        <v>0</v>
      </c>
      <c r="G245" s="92">
        <v>0</v>
      </c>
      <c r="H245" s="129">
        <v>0</v>
      </c>
      <c r="I245" s="129"/>
      <c r="J245" s="129"/>
      <c r="K245" s="129"/>
      <c r="L245" s="129"/>
      <c r="M245" s="92">
        <v>0</v>
      </c>
      <c r="N245" s="92">
        <v>0</v>
      </c>
      <c r="O245" s="126"/>
      <c r="P245" s="2"/>
    </row>
    <row r="246" spans="1:16" ht="23.1" customHeight="1" x14ac:dyDescent="0.25">
      <c r="A246" s="130"/>
      <c r="B246" s="131" t="s">
        <v>132</v>
      </c>
      <c r="C246" s="126" t="s">
        <v>14</v>
      </c>
      <c r="D246" s="126" t="s">
        <v>14</v>
      </c>
      <c r="E246" s="126" t="s">
        <v>15</v>
      </c>
      <c r="F246" s="126" t="s">
        <v>289</v>
      </c>
      <c r="G246" s="126" t="s">
        <v>289</v>
      </c>
      <c r="H246" s="126" t="s">
        <v>269</v>
      </c>
      <c r="I246" s="126" t="s">
        <v>16</v>
      </c>
      <c r="J246" s="126"/>
      <c r="K246" s="126"/>
      <c r="L246" s="126"/>
      <c r="M246" s="126" t="s">
        <v>289</v>
      </c>
      <c r="N246" s="126" t="s">
        <v>289</v>
      </c>
      <c r="O246" s="126"/>
      <c r="P246" s="2"/>
    </row>
    <row r="247" spans="1:16" s="4" customFormat="1" ht="42" customHeight="1" x14ac:dyDescent="0.25">
      <c r="A247" s="130"/>
      <c r="B247" s="131"/>
      <c r="C247" s="126"/>
      <c r="D247" s="126"/>
      <c r="E247" s="126"/>
      <c r="F247" s="126"/>
      <c r="G247" s="126"/>
      <c r="H247" s="126"/>
      <c r="I247" s="89" t="s">
        <v>141</v>
      </c>
      <c r="J247" s="89" t="s">
        <v>142</v>
      </c>
      <c r="K247" s="89" t="s">
        <v>143</v>
      </c>
      <c r="L247" s="89" t="s">
        <v>144</v>
      </c>
      <c r="M247" s="126"/>
      <c r="N247" s="126"/>
      <c r="O247" s="126"/>
      <c r="P247" s="26"/>
    </row>
    <row r="248" spans="1:16" ht="23.1" customHeight="1" x14ac:dyDescent="0.25">
      <c r="A248" s="130"/>
      <c r="B248" s="131"/>
      <c r="C248" s="126"/>
      <c r="D248" s="126"/>
      <c r="E248" s="98" t="s">
        <v>289</v>
      </c>
      <c r="F248" s="126"/>
      <c r="G248" s="126"/>
      <c r="H248" s="98" t="s">
        <v>289</v>
      </c>
      <c r="I248" s="98" t="s">
        <v>289</v>
      </c>
      <c r="J248" s="98" t="s">
        <v>289</v>
      </c>
      <c r="K248" s="98" t="s">
        <v>289</v>
      </c>
      <c r="L248" s="98" t="s">
        <v>289</v>
      </c>
      <c r="M248" s="126"/>
      <c r="N248" s="126"/>
      <c r="O248" s="126"/>
      <c r="P248" s="2"/>
    </row>
    <row r="249" spans="1:16" ht="23.1" customHeight="1" x14ac:dyDescent="0.25">
      <c r="A249" s="130" t="s">
        <v>172</v>
      </c>
      <c r="B249" s="131" t="s">
        <v>261</v>
      </c>
      <c r="C249" s="89" t="s">
        <v>11</v>
      </c>
      <c r="D249" s="90" t="s">
        <v>12</v>
      </c>
      <c r="E249" s="91">
        <f>SUM(E250:E253)</f>
        <v>45474.691590000002</v>
      </c>
      <c r="F249" s="91">
        <f>SUM(F250:F253)</f>
        <v>6674.14995</v>
      </c>
      <c r="G249" s="91">
        <f>SUM(G250:G253)</f>
        <v>8317.6838700000008</v>
      </c>
      <c r="H249" s="127">
        <f>SUM(H250:L253)</f>
        <v>10203.727289999999</v>
      </c>
      <c r="I249" s="127"/>
      <c r="J249" s="127"/>
      <c r="K249" s="127"/>
      <c r="L249" s="127"/>
      <c r="M249" s="91">
        <f>SUM(M250:M253)</f>
        <v>10139.56524</v>
      </c>
      <c r="N249" s="91">
        <f>SUM(N250:N253)</f>
        <v>10139.56524</v>
      </c>
      <c r="O249" s="126" t="s">
        <v>268</v>
      </c>
      <c r="P249" s="2"/>
    </row>
    <row r="250" spans="1:16" ht="33" customHeight="1" x14ac:dyDescent="0.25">
      <c r="A250" s="130"/>
      <c r="B250" s="131"/>
      <c r="C250" s="89" t="s">
        <v>11</v>
      </c>
      <c r="D250" s="90" t="s">
        <v>29</v>
      </c>
      <c r="E250" s="91">
        <f>SUM(F250:N250)</f>
        <v>0</v>
      </c>
      <c r="F250" s="91">
        <v>0</v>
      </c>
      <c r="G250" s="91">
        <v>0</v>
      </c>
      <c r="H250" s="127">
        <v>0</v>
      </c>
      <c r="I250" s="127"/>
      <c r="J250" s="127"/>
      <c r="K250" s="127"/>
      <c r="L250" s="127"/>
      <c r="M250" s="91">
        <v>0</v>
      </c>
      <c r="N250" s="91">
        <v>0</v>
      </c>
      <c r="O250" s="126"/>
      <c r="P250" s="2"/>
    </row>
    <row r="251" spans="1:16" ht="33" customHeight="1" x14ac:dyDescent="0.25">
      <c r="A251" s="130"/>
      <c r="B251" s="131"/>
      <c r="C251" s="89" t="s">
        <v>11</v>
      </c>
      <c r="D251" s="90" t="s">
        <v>23</v>
      </c>
      <c r="E251" s="91">
        <f>SUM(F251:N251)</f>
        <v>0</v>
      </c>
      <c r="F251" s="91">
        <v>0</v>
      </c>
      <c r="G251" s="91">
        <v>0</v>
      </c>
      <c r="H251" s="127">
        <v>0</v>
      </c>
      <c r="I251" s="127"/>
      <c r="J251" s="127"/>
      <c r="K251" s="127"/>
      <c r="L251" s="127"/>
      <c r="M251" s="91">
        <v>0</v>
      </c>
      <c r="N251" s="91">
        <v>0</v>
      </c>
      <c r="O251" s="126"/>
      <c r="P251" s="2"/>
    </row>
    <row r="252" spans="1:16" ht="52.5" customHeight="1" x14ac:dyDescent="0.25">
      <c r="A252" s="130"/>
      <c r="B252" s="131"/>
      <c r="C252" s="89" t="s">
        <v>11</v>
      </c>
      <c r="D252" s="90" t="s">
        <v>13</v>
      </c>
      <c r="E252" s="91">
        <f>SUM(F252:N252)</f>
        <v>45474.691590000002</v>
      </c>
      <c r="F252" s="91">
        <v>6674.14995</v>
      </c>
      <c r="G252" s="91">
        <v>8317.6838700000008</v>
      </c>
      <c r="H252" s="133">
        <f>8127.5533+2010.38234+65.79165</f>
        <v>10203.727289999999</v>
      </c>
      <c r="I252" s="133"/>
      <c r="J252" s="133"/>
      <c r="K252" s="133"/>
      <c r="L252" s="133"/>
      <c r="M252" s="91">
        <f>8129.1829+2010.38234</f>
        <v>10139.56524</v>
      </c>
      <c r="N252" s="91">
        <f>8129.1829+2010.38234</f>
        <v>10139.56524</v>
      </c>
      <c r="O252" s="126"/>
      <c r="P252" s="2"/>
    </row>
    <row r="253" spans="1:16" ht="23.1" customHeight="1" x14ac:dyDescent="0.25">
      <c r="A253" s="130"/>
      <c r="B253" s="131"/>
      <c r="C253" s="89" t="s">
        <v>11</v>
      </c>
      <c r="D253" s="90" t="s">
        <v>21</v>
      </c>
      <c r="E253" s="91">
        <f>SUM(F253:N253)</f>
        <v>0</v>
      </c>
      <c r="F253" s="91">
        <v>0</v>
      </c>
      <c r="G253" s="91">
        <v>0</v>
      </c>
      <c r="H253" s="127">
        <v>0</v>
      </c>
      <c r="I253" s="127"/>
      <c r="J253" s="127"/>
      <c r="K253" s="127"/>
      <c r="L253" s="127"/>
      <c r="M253" s="91">
        <v>0</v>
      </c>
      <c r="N253" s="91">
        <v>0</v>
      </c>
      <c r="O253" s="126"/>
      <c r="P253" s="2"/>
    </row>
    <row r="254" spans="1:16" ht="23.1" customHeight="1" x14ac:dyDescent="0.25">
      <c r="A254" s="130"/>
      <c r="B254" s="123" t="s">
        <v>305</v>
      </c>
      <c r="C254" s="122" t="s">
        <v>14</v>
      </c>
      <c r="D254" s="122" t="s">
        <v>14</v>
      </c>
      <c r="E254" s="122" t="s">
        <v>15</v>
      </c>
      <c r="F254" s="122">
        <v>1</v>
      </c>
      <c r="G254" s="122">
        <v>1</v>
      </c>
      <c r="H254" s="122" t="s">
        <v>269</v>
      </c>
      <c r="I254" s="126" t="s">
        <v>16</v>
      </c>
      <c r="J254" s="126"/>
      <c r="K254" s="126"/>
      <c r="L254" s="126"/>
      <c r="M254" s="126">
        <v>1</v>
      </c>
      <c r="N254" s="126">
        <v>1</v>
      </c>
      <c r="O254" s="126"/>
      <c r="P254" s="2"/>
    </row>
    <row r="255" spans="1:16" s="4" customFormat="1" ht="33" customHeight="1" x14ac:dyDescent="0.25">
      <c r="A255" s="130"/>
      <c r="B255" s="123"/>
      <c r="C255" s="122"/>
      <c r="D255" s="122"/>
      <c r="E255" s="122"/>
      <c r="F255" s="122"/>
      <c r="G255" s="122"/>
      <c r="H255" s="122"/>
      <c r="I255" s="89" t="s">
        <v>141</v>
      </c>
      <c r="J255" s="89" t="s">
        <v>142</v>
      </c>
      <c r="K255" s="89" t="s">
        <v>143</v>
      </c>
      <c r="L255" s="89" t="s">
        <v>144</v>
      </c>
      <c r="M255" s="126"/>
      <c r="N255" s="126"/>
      <c r="O255" s="126"/>
      <c r="P255" s="26"/>
    </row>
    <row r="256" spans="1:16" ht="23.1" customHeight="1" x14ac:dyDescent="0.25">
      <c r="A256" s="130"/>
      <c r="B256" s="123"/>
      <c r="C256" s="122"/>
      <c r="D256" s="122"/>
      <c r="E256" s="89">
        <v>1</v>
      </c>
      <c r="F256" s="122"/>
      <c r="G256" s="122"/>
      <c r="H256" s="89">
        <v>1</v>
      </c>
      <c r="I256" s="89">
        <v>1</v>
      </c>
      <c r="J256" s="89">
        <v>1</v>
      </c>
      <c r="K256" s="89">
        <v>1</v>
      </c>
      <c r="L256" s="89">
        <v>1</v>
      </c>
      <c r="M256" s="126"/>
      <c r="N256" s="126"/>
      <c r="O256" s="126"/>
      <c r="P256" s="2"/>
    </row>
    <row r="257" spans="1:16" ht="23.1" customHeight="1" x14ac:dyDescent="0.25">
      <c r="A257" s="130" t="s">
        <v>173</v>
      </c>
      <c r="B257" s="131" t="s">
        <v>262</v>
      </c>
      <c r="C257" s="89" t="s">
        <v>11</v>
      </c>
      <c r="D257" s="90" t="s">
        <v>12</v>
      </c>
      <c r="E257" s="92">
        <f>SUM(E258:E261)</f>
        <v>0</v>
      </c>
      <c r="F257" s="92">
        <f>SUM(F258:F261)</f>
        <v>0</v>
      </c>
      <c r="G257" s="92">
        <f>SUM(G258:G261)</f>
        <v>0</v>
      </c>
      <c r="H257" s="129">
        <f>SUM(H258:L261)</f>
        <v>0</v>
      </c>
      <c r="I257" s="129"/>
      <c r="J257" s="129"/>
      <c r="K257" s="129"/>
      <c r="L257" s="129"/>
      <c r="M257" s="92">
        <f>SUM(M258:M261)</f>
        <v>0</v>
      </c>
      <c r="N257" s="92">
        <f>SUM(N258:N261)</f>
        <v>0</v>
      </c>
      <c r="O257" s="126" t="s">
        <v>268</v>
      </c>
      <c r="P257" s="2"/>
    </row>
    <row r="258" spans="1:16" ht="33" customHeight="1" x14ac:dyDescent="0.25">
      <c r="A258" s="130"/>
      <c r="B258" s="131"/>
      <c r="C258" s="89" t="s">
        <v>11</v>
      </c>
      <c r="D258" s="90" t="s">
        <v>29</v>
      </c>
      <c r="E258" s="92">
        <f>SUM(G258:N258)</f>
        <v>0</v>
      </c>
      <c r="F258" s="92">
        <v>0</v>
      </c>
      <c r="G258" s="92">
        <v>0</v>
      </c>
      <c r="H258" s="129">
        <v>0</v>
      </c>
      <c r="I258" s="129"/>
      <c r="J258" s="129"/>
      <c r="K258" s="129"/>
      <c r="L258" s="129"/>
      <c r="M258" s="92">
        <v>0</v>
      </c>
      <c r="N258" s="92">
        <v>0</v>
      </c>
      <c r="O258" s="126"/>
      <c r="P258" s="2"/>
    </row>
    <row r="259" spans="1:16" ht="33" customHeight="1" x14ac:dyDescent="0.25">
      <c r="A259" s="130"/>
      <c r="B259" s="131"/>
      <c r="C259" s="89" t="s">
        <v>11</v>
      </c>
      <c r="D259" s="90" t="s">
        <v>23</v>
      </c>
      <c r="E259" s="92">
        <f>SUM(G259:N259)</f>
        <v>0</v>
      </c>
      <c r="F259" s="92">
        <v>0</v>
      </c>
      <c r="G259" s="92">
        <v>0</v>
      </c>
      <c r="H259" s="129">
        <v>0</v>
      </c>
      <c r="I259" s="129"/>
      <c r="J259" s="129"/>
      <c r="K259" s="129"/>
      <c r="L259" s="129"/>
      <c r="M259" s="92">
        <v>0</v>
      </c>
      <c r="N259" s="92">
        <v>0</v>
      </c>
      <c r="O259" s="126"/>
      <c r="P259" s="2"/>
    </row>
    <row r="260" spans="1:16" ht="45" customHeight="1" x14ac:dyDescent="0.25">
      <c r="A260" s="130"/>
      <c r="B260" s="131"/>
      <c r="C260" s="89" t="s">
        <v>11</v>
      </c>
      <c r="D260" s="90" t="s">
        <v>22</v>
      </c>
      <c r="E260" s="92">
        <f>SUM(G260:N260)</f>
        <v>0</v>
      </c>
      <c r="F260" s="92">
        <v>0</v>
      </c>
      <c r="G260" s="92">
        <v>0</v>
      </c>
      <c r="H260" s="129">
        <v>0</v>
      </c>
      <c r="I260" s="129"/>
      <c r="J260" s="129"/>
      <c r="K260" s="129"/>
      <c r="L260" s="129"/>
      <c r="M260" s="92">
        <v>0</v>
      </c>
      <c r="N260" s="92">
        <v>0</v>
      </c>
      <c r="O260" s="126"/>
      <c r="P260" s="2"/>
    </row>
    <row r="261" spans="1:16" ht="23.1" customHeight="1" x14ac:dyDescent="0.25">
      <c r="A261" s="130"/>
      <c r="B261" s="131"/>
      <c r="C261" s="89" t="s">
        <v>11</v>
      </c>
      <c r="D261" s="90" t="s">
        <v>21</v>
      </c>
      <c r="E261" s="92">
        <f>SUM(G261:N261)</f>
        <v>0</v>
      </c>
      <c r="F261" s="92">
        <v>0</v>
      </c>
      <c r="G261" s="92">
        <v>0</v>
      </c>
      <c r="H261" s="129">
        <v>0</v>
      </c>
      <c r="I261" s="129"/>
      <c r="J261" s="129"/>
      <c r="K261" s="129"/>
      <c r="L261" s="129"/>
      <c r="M261" s="92">
        <v>0</v>
      </c>
      <c r="N261" s="92">
        <v>0</v>
      </c>
      <c r="O261" s="126"/>
      <c r="P261" s="2"/>
    </row>
    <row r="262" spans="1:16" ht="23.1" customHeight="1" x14ac:dyDescent="0.25">
      <c r="A262" s="130"/>
      <c r="B262" s="131" t="s">
        <v>132</v>
      </c>
      <c r="C262" s="126" t="s">
        <v>14</v>
      </c>
      <c r="D262" s="126" t="s">
        <v>14</v>
      </c>
      <c r="E262" s="126" t="s">
        <v>15</v>
      </c>
      <c r="F262" s="126" t="s">
        <v>289</v>
      </c>
      <c r="G262" s="126" t="s">
        <v>289</v>
      </c>
      <c r="H262" s="126" t="s">
        <v>269</v>
      </c>
      <c r="I262" s="126" t="s">
        <v>16</v>
      </c>
      <c r="J262" s="126"/>
      <c r="K262" s="126"/>
      <c r="L262" s="126"/>
      <c r="M262" s="126" t="s">
        <v>289</v>
      </c>
      <c r="N262" s="126" t="s">
        <v>289</v>
      </c>
      <c r="O262" s="126"/>
      <c r="P262" s="2"/>
    </row>
    <row r="263" spans="1:16" s="4" customFormat="1" ht="33" customHeight="1" x14ac:dyDescent="0.25">
      <c r="A263" s="130"/>
      <c r="B263" s="131"/>
      <c r="C263" s="126"/>
      <c r="D263" s="126"/>
      <c r="E263" s="126"/>
      <c r="F263" s="126"/>
      <c r="G263" s="126"/>
      <c r="H263" s="126"/>
      <c r="I263" s="89" t="s">
        <v>141</v>
      </c>
      <c r="J263" s="89" t="s">
        <v>142</v>
      </c>
      <c r="K263" s="89" t="s">
        <v>143</v>
      </c>
      <c r="L263" s="89" t="s">
        <v>144</v>
      </c>
      <c r="M263" s="126"/>
      <c r="N263" s="126"/>
      <c r="O263" s="126"/>
      <c r="P263" s="26"/>
    </row>
    <row r="264" spans="1:16" ht="23.1" customHeight="1" x14ac:dyDescent="0.25">
      <c r="A264" s="130"/>
      <c r="B264" s="131"/>
      <c r="C264" s="126"/>
      <c r="D264" s="126"/>
      <c r="E264" s="98" t="s">
        <v>289</v>
      </c>
      <c r="F264" s="126"/>
      <c r="G264" s="126"/>
      <c r="H264" s="98" t="s">
        <v>289</v>
      </c>
      <c r="I264" s="98" t="s">
        <v>289</v>
      </c>
      <c r="J264" s="98" t="s">
        <v>289</v>
      </c>
      <c r="K264" s="98" t="s">
        <v>289</v>
      </c>
      <c r="L264" s="98" t="s">
        <v>289</v>
      </c>
      <c r="M264" s="126"/>
      <c r="N264" s="126"/>
      <c r="O264" s="126"/>
      <c r="P264" s="2"/>
    </row>
    <row r="265" spans="1:16" ht="23.1" customHeight="1" x14ac:dyDescent="0.25">
      <c r="A265" s="130" t="s">
        <v>174</v>
      </c>
      <c r="B265" s="131" t="s">
        <v>263</v>
      </c>
      <c r="C265" s="89" t="s">
        <v>11</v>
      </c>
      <c r="D265" s="90" t="s">
        <v>12</v>
      </c>
      <c r="E265" s="92">
        <f>SUM(E266:E269)</f>
        <v>0</v>
      </c>
      <c r="F265" s="92">
        <f>SUM(F266:F269)</f>
        <v>0</v>
      </c>
      <c r="G265" s="92">
        <f>SUM(G266:G269)</f>
        <v>0</v>
      </c>
      <c r="H265" s="129">
        <f>SUM(H266:L269)</f>
        <v>0</v>
      </c>
      <c r="I265" s="129"/>
      <c r="J265" s="129"/>
      <c r="K265" s="129"/>
      <c r="L265" s="129"/>
      <c r="M265" s="92">
        <f>SUM(M266:M269)</f>
        <v>0</v>
      </c>
      <c r="N265" s="92">
        <f>SUM(N266:N269)</f>
        <v>0</v>
      </c>
      <c r="O265" s="126" t="s">
        <v>268</v>
      </c>
      <c r="P265" s="2"/>
    </row>
    <row r="266" spans="1:16" ht="33" customHeight="1" x14ac:dyDescent="0.25">
      <c r="A266" s="130"/>
      <c r="B266" s="131"/>
      <c r="C266" s="89" t="s">
        <v>11</v>
      </c>
      <c r="D266" s="90" t="s">
        <v>29</v>
      </c>
      <c r="E266" s="92">
        <f>SUM(G266:N266)</f>
        <v>0</v>
      </c>
      <c r="F266" s="92">
        <v>0</v>
      </c>
      <c r="G266" s="92">
        <v>0</v>
      </c>
      <c r="H266" s="129">
        <v>0</v>
      </c>
      <c r="I266" s="129"/>
      <c r="J266" s="129"/>
      <c r="K266" s="129"/>
      <c r="L266" s="129"/>
      <c r="M266" s="92">
        <v>0</v>
      </c>
      <c r="N266" s="92">
        <v>0</v>
      </c>
      <c r="O266" s="126"/>
      <c r="P266" s="2"/>
    </row>
    <row r="267" spans="1:16" ht="33" customHeight="1" x14ac:dyDescent="0.25">
      <c r="A267" s="130"/>
      <c r="B267" s="131"/>
      <c r="C267" s="89" t="s">
        <v>11</v>
      </c>
      <c r="D267" s="90" t="s">
        <v>23</v>
      </c>
      <c r="E267" s="92">
        <f>SUM(G267:N267)</f>
        <v>0</v>
      </c>
      <c r="F267" s="92">
        <v>0</v>
      </c>
      <c r="G267" s="92">
        <v>0</v>
      </c>
      <c r="H267" s="129">
        <v>0</v>
      </c>
      <c r="I267" s="129"/>
      <c r="J267" s="129"/>
      <c r="K267" s="129"/>
      <c r="L267" s="129"/>
      <c r="M267" s="92">
        <v>0</v>
      </c>
      <c r="N267" s="92">
        <v>0</v>
      </c>
      <c r="O267" s="126"/>
      <c r="P267" s="2"/>
    </row>
    <row r="268" spans="1:16" ht="45" customHeight="1" x14ac:dyDescent="0.25">
      <c r="A268" s="130"/>
      <c r="B268" s="131"/>
      <c r="C268" s="89" t="s">
        <v>11</v>
      </c>
      <c r="D268" s="90" t="s">
        <v>22</v>
      </c>
      <c r="E268" s="92">
        <f>SUM(G268:N268)</f>
        <v>0</v>
      </c>
      <c r="F268" s="92">
        <v>0</v>
      </c>
      <c r="G268" s="92">
        <v>0</v>
      </c>
      <c r="H268" s="129">
        <v>0</v>
      </c>
      <c r="I268" s="129"/>
      <c r="J268" s="129"/>
      <c r="K268" s="129"/>
      <c r="L268" s="129"/>
      <c r="M268" s="92">
        <v>0</v>
      </c>
      <c r="N268" s="92">
        <v>0</v>
      </c>
      <c r="O268" s="126"/>
      <c r="P268" s="2"/>
    </row>
    <row r="269" spans="1:16" ht="23.1" customHeight="1" x14ac:dyDescent="0.25">
      <c r="A269" s="130"/>
      <c r="B269" s="131"/>
      <c r="C269" s="89" t="s">
        <v>11</v>
      </c>
      <c r="D269" s="90" t="s">
        <v>21</v>
      </c>
      <c r="E269" s="92">
        <f>SUM(G269:N269)</f>
        <v>0</v>
      </c>
      <c r="F269" s="92">
        <v>0</v>
      </c>
      <c r="G269" s="92">
        <v>0</v>
      </c>
      <c r="H269" s="129">
        <v>0</v>
      </c>
      <c r="I269" s="129"/>
      <c r="J269" s="129"/>
      <c r="K269" s="129"/>
      <c r="L269" s="129"/>
      <c r="M269" s="92">
        <v>0</v>
      </c>
      <c r="N269" s="92">
        <v>0</v>
      </c>
      <c r="O269" s="126"/>
      <c r="P269" s="2"/>
    </row>
    <row r="270" spans="1:16" ht="23.1" customHeight="1" x14ac:dyDescent="0.25">
      <c r="A270" s="130"/>
      <c r="B270" s="131" t="s">
        <v>132</v>
      </c>
      <c r="C270" s="126" t="s">
        <v>14</v>
      </c>
      <c r="D270" s="126" t="s">
        <v>14</v>
      </c>
      <c r="E270" s="126" t="s">
        <v>15</v>
      </c>
      <c r="F270" s="126" t="s">
        <v>289</v>
      </c>
      <c r="G270" s="126" t="s">
        <v>289</v>
      </c>
      <c r="H270" s="126" t="s">
        <v>269</v>
      </c>
      <c r="I270" s="126" t="s">
        <v>16</v>
      </c>
      <c r="J270" s="126"/>
      <c r="K270" s="126"/>
      <c r="L270" s="126"/>
      <c r="M270" s="126" t="s">
        <v>289</v>
      </c>
      <c r="N270" s="126" t="s">
        <v>289</v>
      </c>
      <c r="O270" s="126"/>
      <c r="P270" s="2"/>
    </row>
    <row r="271" spans="1:16" s="4" customFormat="1" ht="33" customHeight="1" x14ac:dyDescent="0.25">
      <c r="A271" s="130"/>
      <c r="B271" s="131"/>
      <c r="C271" s="126"/>
      <c r="D271" s="126"/>
      <c r="E271" s="126"/>
      <c r="F271" s="126"/>
      <c r="G271" s="126"/>
      <c r="H271" s="126"/>
      <c r="I271" s="89" t="s">
        <v>141</v>
      </c>
      <c r="J271" s="89" t="s">
        <v>142</v>
      </c>
      <c r="K271" s="89" t="s">
        <v>143</v>
      </c>
      <c r="L271" s="89" t="s">
        <v>144</v>
      </c>
      <c r="M271" s="126"/>
      <c r="N271" s="126"/>
      <c r="O271" s="126"/>
      <c r="P271" s="26"/>
    </row>
    <row r="272" spans="1:16" ht="23.1" customHeight="1" x14ac:dyDescent="0.25">
      <c r="A272" s="130"/>
      <c r="B272" s="131"/>
      <c r="C272" s="126"/>
      <c r="D272" s="126"/>
      <c r="E272" s="98" t="s">
        <v>289</v>
      </c>
      <c r="F272" s="126"/>
      <c r="G272" s="126"/>
      <c r="H272" s="98" t="s">
        <v>289</v>
      </c>
      <c r="I272" s="98" t="s">
        <v>289</v>
      </c>
      <c r="J272" s="98" t="s">
        <v>289</v>
      </c>
      <c r="K272" s="98" t="s">
        <v>289</v>
      </c>
      <c r="L272" s="98" t="s">
        <v>289</v>
      </c>
      <c r="M272" s="126"/>
      <c r="N272" s="126"/>
      <c r="O272" s="126"/>
      <c r="P272" s="2"/>
    </row>
    <row r="273" spans="1:16" ht="23.1" customHeight="1" x14ac:dyDescent="0.25">
      <c r="A273" s="130" t="s">
        <v>175</v>
      </c>
      <c r="B273" s="123" t="s">
        <v>264</v>
      </c>
      <c r="C273" s="89" t="s">
        <v>11</v>
      </c>
      <c r="D273" s="90" t="s">
        <v>12</v>
      </c>
      <c r="E273" s="92">
        <f>SUM(E274:E277)</f>
        <v>0</v>
      </c>
      <c r="F273" s="92">
        <f>SUM(F274:F277)</f>
        <v>0</v>
      </c>
      <c r="G273" s="92">
        <f>SUM(G274:G277)</f>
        <v>0</v>
      </c>
      <c r="H273" s="129">
        <f>SUM(H274:L277)</f>
        <v>0</v>
      </c>
      <c r="I273" s="129"/>
      <c r="J273" s="129"/>
      <c r="K273" s="129"/>
      <c r="L273" s="129"/>
      <c r="M273" s="92">
        <f>SUM(M274:M277)</f>
        <v>0</v>
      </c>
      <c r="N273" s="92">
        <f>SUM(N274:N277)</f>
        <v>0</v>
      </c>
      <c r="O273" s="126" t="s">
        <v>268</v>
      </c>
      <c r="P273" s="2"/>
    </row>
    <row r="274" spans="1:16" ht="33" customHeight="1" x14ac:dyDescent="0.25">
      <c r="A274" s="130"/>
      <c r="B274" s="123"/>
      <c r="C274" s="89" t="s">
        <v>11</v>
      </c>
      <c r="D274" s="90" t="s">
        <v>29</v>
      </c>
      <c r="E274" s="92">
        <f>SUM(G274:N274)</f>
        <v>0</v>
      </c>
      <c r="F274" s="92">
        <v>0</v>
      </c>
      <c r="G274" s="92">
        <v>0</v>
      </c>
      <c r="H274" s="129">
        <v>0</v>
      </c>
      <c r="I274" s="129"/>
      <c r="J274" s="129"/>
      <c r="K274" s="129"/>
      <c r="L274" s="129"/>
      <c r="M274" s="92">
        <v>0</v>
      </c>
      <c r="N274" s="92">
        <v>0</v>
      </c>
      <c r="O274" s="126"/>
      <c r="P274" s="2"/>
    </row>
    <row r="275" spans="1:16" ht="33" customHeight="1" x14ac:dyDescent="0.25">
      <c r="A275" s="130"/>
      <c r="B275" s="123"/>
      <c r="C275" s="89" t="s">
        <v>11</v>
      </c>
      <c r="D275" s="90" t="s">
        <v>23</v>
      </c>
      <c r="E275" s="92">
        <f>SUM(G275:N275)</f>
        <v>0</v>
      </c>
      <c r="F275" s="92">
        <v>0</v>
      </c>
      <c r="G275" s="92">
        <v>0</v>
      </c>
      <c r="H275" s="129">
        <v>0</v>
      </c>
      <c r="I275" s="129"/>
      <c r="J275" s="129"/>
      <c r="K275" s="129"/>
      <c r="L275" s="129"/>
      <c r="M275" s="92">
        <v>0</v>
      </c>
      <c r="N275" s="92">
        <v>0</v>
      </c>
      <c r="O275" s="126"/>
      <c r="P275" s="2"/>
    </row>
    <row r="276" spans="1:16" ht="45" customHeight="1" x14ac:dyDescent="0.25">
      <c r="A276" s="130"/>
      <c r="B276" s="123"/>
      <c r="C276" s="89" t="s">
        <v>11</v>
      </c>
      <c r="D276" s="90" t="s">
        <v>13</v>
      </c>
      <c r="E276" s="92">
        <f>SUM(G276:N276)</f>
        <v>0</v>
      </c>
      <c r="F276" s="92">
        <v>0</v>
      </c>
      <c r="G276" s="92">
        <v>0</v>
      </c>
      <c r="H276" s="129">
        <v>0</v>
      </c>
      <c r="I276" s="129"/>
      <c r="J276" s="129"/>
      <c r="K276" s="129"/>
      <c r="L276" s="129"/>
      <c r="M276" s="92">
        <v>0</v>
      </c>
      <c r="N276" s="92">
        <v>0</v>
      </c>
      <c r="O276" s="126"/>
      <c r="P276" s="2"/>
    </row>
    <row r="277" spans="1:16" ht="23.1" customHeight="1" x14ac:dyDescent="0.25">
      <c r="A277" s="130"/>
      <c r="B277" s="123"/>
      <c r="C277" s="89" t="s">
        <v>11</v>
      </c>
      <c r="D277" s="90" t="s">
        <v>21</v>
      </c>
      <c r="E277" s="92">
        <f>SUM(G277:N277)</f>
        <v>0</v>
      </c>
      <c r="F277" s="92">
        <v>0</v>
      </c>
      <c r="G277" s="92">
        <v>0</v>
      </c>
      <c r="H277" s="129">
        <v>0</v>
      </c>
      <c r="I277" s="129"/>
      <c r="J277" s="129"/>
      <c r="K277" s="129"/>
      <c r="L277" s="129"/>
      <c r="M277" s="92">
        <v>0</v>
      </c>
      <c r="N277" s="92">
        <v>0</v>
      </c>
      <c r="O277" s="126"/>
      <c r="P277" s="2"/>
    </row>
    <row r="278" spans="1:16" ht="23.1" customHeight="1" x14ac:dyDescent="0.25">
      <c r="A278" s="130"/>
      <c r="B278" s="131" t="s">
        <v>132</v>
      </c>
      <c r="C278" s="126" t="s">
        <v>14</v>
      </c>
      <c r="D278" s="126" t="s">
        <v>14</v>
      </c>
      <c r="E278" s="126" t="s">
        <v>15</v>
      </c>
      <c r="F278" s="126" t="s">
        <v>289</v>
      </c>
      <c r="G278" s="126" t="s">
        <v>289</v>
      </c>
      <c r="H278" s="126" t="s">
        <v>269</v>
      </c>
      <c r="I278" s="126" t="s">
        <v>16</v>
      </c>
      <c r="J278" s="126"/>
      <c r="K278" s="126"/>
      <c r="L278" s="126"/>
      <c r="M278" s="126" t="s">
        <v>289</v>
      </c>
      <c r="N278" s="126" t="s">
        <v>289</v>
      </c>
      <c r="O278" s="126"/>
      <c r="P278" s="2"/>
    </row>
    <row r="279" spans="1:16" s="4" customFormat="1" ht="33" customHeight="1" x14ac:dyDescent="0.25">
      <c r="A279" s="130"/>
      <c r="B279" s="131"/>
      <c r="C279" s="126"/>
      <c r="D279" s="126"/>
      <c r="E279" s="126"/>
      <c r="F279" s="126"/>
      <c r="G279" s="126"/>
      <c r="H279" s="126"/>
      <c r="I279" s="89" t="s">
        <v>141</v>
      </c>
      <c r="J279" s="89" t="s">
        <v>142</v>
      </c>
      <c r="K279" s="89" t="s">
        <v>143</v>
      </c>
      <c r="L279" s="89" t="s">
        <v>144</v>
      </c>
      <c r="M279" s="126"/>
      <c r="N279" s="126"/>
      <c r="O279" s="126"/>
      <c r="P279" s="26"/>
    </row>
    <row r="280" spans="1:16" ht="23.1" customHeight="1" x14ac:dyDescent="0.25">
      <c r="A280" s="130"/>
      <c r="B280" s="131"/>
      <c r="C280" s="126"/>
      <c r="D280" s="126"/>
      <c r="E280" s="98" t="s">
        <v>289</v>
      </c>
      <c r="F280" s="126"/>
      <c r="G280" s="126"/>
      <c r="H280" s="98" t="s">
        <v>289</v>
      </c>
      <c r="I280" s="98" t="s">
        <v>289</v>
      </c>
      <c r="J280" s="98" t="s">
        <v>289</v>
      </c>
      <c r="K280" s="98" t="s">
        <v>289</v>
      </c>
      <c r="L280" s="98" t="s">
        <v>289</v>
      </c>
      <c r="M280" s="126"/>
      <c r="N280" s="126"/>
      <c r="O280" s="126"/>
      <c r="P280" s="2"/>
    </row>
    <row r="281" spans="1:16" ht="23.1" customHeight="1" x14ac:dyDescent="0.25">
      <c r="A281" s="130" t="s">
        <v>176</v>
      </c>
      <c r="B281" s="123" t="s">
        <v>265</v>
      </c>
      <c r="C281" s="89" t="s">
        <v>11</v>
      </c>
      <c r="D281" s="90" t="s">
        <v>12</v>
      </c>
      <c r="E281" s="92">
        <f>SUM(E282:E285)</f>
        <v>0</v>
      </c>
      <c r="F281" s="92">
        <f>SUM(F282:F285)</f>
        <v>0</v>
      </c>
      <c r="G281" s="92">
        <f>SUM(G282:G285)</f>
        <v>0</v>
      </c>
      <c r="H281" s="129">
        <f>SUM(H282:L285)</f>
        <v>0</v>
      </c>
      <c r="I281" s="129"/>
      <c r="J281" s="129"/>
      <c r="K281" s="129"/>
      <c r="L281" s="129"/>
      <c r="M281" s="92">
        <f>SUM(M282:M285)</f>
        <v>0</v>
      </c>
      <c r="N281" s="92">
        <f>SUM(N282:N285)</f>
        <v>0</v>
      </c>
      <c r="O281" s="126" t="s">
        <v>268</v>
      </c>
      <c r="P281" s="2"/>
    </row>
    <row r="282" spans="1:16" ht="33" customHeight="1" x14ac:dyDescent="0.25">
      <c r="A282" s="130"/>
      <c r="B282" s="123"/>
      <c r="C282" s="89" t="s">
        <v>11</v>
      </c>
      <c r="D282" s="90" t="s">
        <v>29</v>
      </c>
      <c r="E282" s="92">
        <f>SUM(G282:N282)</f>
        <v>0</v>
      </c>
      <c r="F282" s="92">
        <v>0</v>
      </c>
      <c r="G282" s="92">
        <v>0</v>
      </c>
      <c r="H282" s="129">
        <v>0</v>
      </c>
      <c r="I282" s="129"/>
      <c r="J282" s="129"/>
      <c r="K282" s="129"/>
      <c r="L282" s="129"/>
      <c r="M282" s="92">
        <v>0</v>
      </c>
      <c r="N282" s="92">
        <v>0</v>
      </c>
      <c r="O282" s="126"/>
      <c r="P282" s="2"/>
    </row>
    <row r="283" spans="1:16" ht="33" customHeight="1" x14ac:dyDescent="0.25">
      <c r="A283" s="130"/>
      <c r="B283" s="123"/>
      <c r="C283" s="89" t="s">
        <v>11</v>
      </c>
      <c r="D283" s="90" t="s">
        <v>23</v>
      </c>
      <c r="E283" s="92">
        <f>SUM(G283:N283)</f>
        <v>0</v>
      </c>
      <c r="F283" s="92">
        <v>0</v>
      </c>
      <c r="G283" s="92">
        <v>0</v>
      </c>
      <c r="H283" s="129">
        <v>0</v>
      </c>
      <c r="I283" s="129"/>
      <c r="J283" s="129"/>
      <c r="K283" s="129"/>
      <c r="L283" s="129"/>
      <c r="M283" s="92">
        <v>0</v>
      </c>
      <c r="N283" s="92">
        <v>0</v>
      </c>
      <c r="O283" s="126"/>
      <c r="P283" s="2"/>
    </row>
    <row r="284" spans="1:16" ht="45" customHeight="1" x14ac:dyDescent="0.25">
      <c r="A284" s="130"/>
      <c r="B284" s="123"/>
      <c r="C284" s="89" t="s">
        <v>11</v>
      </c>
      <c r="D284" s="90" t="s">
        <v>22</v>
      </c>
      <c r="E284" s="92">
        <f>SUM(G284:N284)</f>
        <v>0</v>
      </c>
      <c r="F284" s="92">
        <v>0</v>
      </c>
      <c r="G284" s="92">
        <v>0</v>
      </c>
      <c r="H284" s="129">
        <v>0</v>
      </c>
      <c r="I284" s="129"/>
      <c r="J284" s="129"/>
      <c r="K284" s="129"/>
      <c r="L284" s="129"/>
      <c r="M284" s="92">
        <v>0</v>
      </c>
      <c r="N284" s="92">
        <v>0</v>
      </c>
      <c r="O284" s="126"/>
      <c r="P284" s="138"/>
    </row>
    <row r="285" spans="1:16" ht="23.1" customHeight="1" x14ac:dyDescent="0.25">
      <c r="A285" s="130"/>
      <c r="B285" s="123"/>
      <c r="C285" s="89" t="s">
        <v>11</v>
      </c>
      <c r="D285" s="90" t="s">
        <v>21</v>
      </c>
      <c r="E285" s="92">
        <f>SUM(G285:N285)</f>
        <v>0</v>
      </c>
      <c r="F285" s="92">
        <v>0</v>
      </c>
      <c r="G285" s="92">
        <v>0</v>
      </c>
      <c r="H285" s="129">
        <v>0</v>
      </c>
      <c r="I285" s="129"/>
      <c r="J285" s="129"/>
      <c r="K285" s="129"/>
      <c r="L285" s="129"/>
      <c r="M285" s="92">
        <v>0</v>
      </c>
      <c r="N285" s="92">
        <v>0</v>
      </c>
      <c r="O285" s="126"/>
      <c r="P285" s="138"/>
    </row>
    <row r="286" spans="1:16" ht="23.1" customHeight="1" x14ac:dyDescent="0.25">
      <c r="A286" s="130"/>
      <c r="B286" s="131" t="s">
        <v>132</v>
      </c>
      <c r="C286" s="126" t="s">
        <v>14</v>
      </c>
      <c r="D286" s="126" t="s">
        <v>14</v>
      </c>
      <c r="E286" s="126" t="s">
        <v>15</v>
      </c>
      <c r="F286" s="126" t="s">
        <v>289</v>
      </c>
      <c r="G286" s="126" t="s">
        <v>289</v>
      </c>
      <c r="H286" s="126" t="s">
        <v>269</v>
      </c>
      <c r="I286" s="126" t="s">
        <v>16</v>
      </c>
      <c r="J286" s="126"/>
      <c r="K286" s="126"/>
      <c r="L286" s="126"/>
      <c r="M286" s="126" t="s">
        <v>289</v>
      </c>
      <c r="N286" s="126" t="s">
        <v>289</v>
      </c>
      <c r="O286" s="126"/>
      <c r="P286" s="5"/>
    </row>
    <row r="287" spans="1:16" s="4" customFormat="1" ht="33" customHeight="1" x14ac:dyDescent="0.25">
      <c r="A287" s="130"/>
      <c r="B287" s="131"/>
      <c r="C287" s="126"/>
      <c r="D287" s="126"/>
      <c r="E287" s="126"/>
      <c r="F287" s="126"/>
      <c r="G287" s="126"/>
      <c r="H287" s="126"/>
      <c r="I287" s="89" t="s">
        <v>141</v>
      </c>
      <c r="J287" s="89" t="s">
        <v>142</v>
      </c>
      <c r="K287" s="89" t="s">
        <v>143</v>
      </c>
      <c r="L287" s="89" t="s">
        <v>144</v>
      </c>
      <c r="M287" s="126"/>
      <c r="N287" s="126"/>
      <c r="O287" s="126"/>
      <c r="P287" s="25"/>
    </row>
    <row r="288" spans="1:16" ht="23.1" customHeight="1" x14ac:dyDescent="0.25">
      <c r="A288" s="130"/>
      <c r="B288" s="131"/>
      <c r="C288" s="126"/>
      <c r="D288" s="126"/>
      <c r="E288" s="98" t="s">
        <v>289</v>
      </c>
      <c r="F288" s="126"/>
      <c r="G288" s="126"/>
      <c r="H288" s="98" t="s">
        <v>289</v>
      </c>
      <c r="I288" s="98" t="s">
        <v>289</v>
      </c>
      <c r="J288" s="98" t="s">
        <v>289</v>
      </c>
      <c r="K288" s="98" t="s">
        <v>289</v>
      </c>
      <c r="L288" s="98" t="s">
        <v>289</v>
      </c>
      <c r="M288" s="126"/>
      <c r="N288" s="126"/>
      <c r="O288" s="126"/>
      <c r="P288" s="2"/>
    </row>
    <row r="289" spans="1:16" ht="23.1" customHeight="1" x14ac:dyDescent="0.25">
      <c r="A289" s="130" t="s">
        <v>177</v>
      </c>
      <c r="B289" s="123" t="s">
        <v>266</v>
      </c>
      <c r="C289" s="89" t="s">
        <v>11</v>
      </c>
      <c r="D289" s="90" t="s">
        <v>12</v>
      </c>
      <c r="E289" s="92">
        <f>SUM(E290:E293)</f>
        <v>0</v>
      </c>
      <c r="F289" s="92">
        <f>SUM(F290:F293)</f>
        <v>0</v>
      </c>
      <c r="G289" s="92">
        <f>SUM(G290:G293)</f>
        <v>0</v>
      </c>
      <c r="H289" s="129">
        <f>SUM(H290:L293)</f>
        <v>0</v>
      </c>
      <c r="I289" s="129"/>
      <c r="J289" s="129"/>
      <c r="K289" s="129"/>
      <c r="L289" s="129"/>
      <c r="M289" s="92">
        <f>SUM(M290:M293)</f>
        <v>0</v>
      </c>
      <c r="N289" s="92">
        <f>SUM(N290:N293)</f>
        <v>0</v>
      </c>
      <c r="O289" s="126" t="s">
        <v>268</v>
      </c>
      <c r="P289" s="2"/>
    </row>
    <row r="290" spans="1:16" ht="33" customHeight="1" x14ac:dyDescent="0.25">
      <c r="A290" s="130"/>
      <c r="B290" s="123"/>
      <c r="C290" s="89" t="s">
        <v>11</v>
      </c>
      <c r="D290" s="90" t="s">
        <v>29</v>
      </c>
      <c r="E290" s="92">
        <f>SUM(G290:N290)</f>
        <v>0</v>
      </c>
      <c r="F290" s="92">
        <v>0</v>
      </c>
      <c r="G290" s="92">
        <v>0</v>
      </c>
      <c r="H290" s="129">
        <v>0</v>
      </c>
      <c r="I290" s="129"/>
      <c r="J290" s="129"/>
      <c r="K290" s="129"/>
      <c r="L290" s="129"/>
      <c r="M290" s="92">
        <v>0</v>
      </c>
      <c r="N290" s="92">
        <v>0</v>
      </c>
      <c r="O290" s="126"/>
      <c r="P290" s="2"/>
    </row>
    <row r="291" spans="1:16" ht="33" customHeight="1" x14ac:dyDescent="0.25">
      <c r="A291" s="130"/>
      <c r="B291" s="123"/>
      <c r="C291" s="89" t="s">
        <v>11</v>
      </c>
      <c r="D291" s="90" t="s">
        <v>23</v>
      </c>
      <c r="E291" s="92">
        <f>SUM(G291:N291)</f>
        <v>0</v>
      </c>
      <c r="F291" s="92">
        <v>0</v>
      </c>
      <c r="G291" s="92">
        <v>0</v>
      </c>
      <c r="H291" s="129">
        <v>0</v>
      </c>
      <c r="I291" s="129"/>
      <c r="J291" s="129"/>
      <c r="K291" s="129"/>
      <c r="L291" s="129"/>
      <c r="M291" s="92">
        <v>0</v>
      </c>
      <c r="N291" s="92">
        <v>0</v>
      </c>
      <c r="O291" s="126"/>
      <c r="P291" s="2"/>
    </row>
    <row r="292" spans="1:16" ht="45" customHeight="1" x14ac:dyDescent="0.25">
      <c r="A292" s="130"/>
      <c r="B292" s="123"/>
      <c r="C292" s="89" t="s">
        <v>11</v>
      </c>
      <c r="D292" s="90" t="s">
        <v>22</v>
      </c>
      <c r="E292" s="92">
        <f>SUM(G292:N292)</f>
        <v>0</v>
      </c>
      <c r="F292" s="92">
        <v>0</v>
      </c>
      <c r="G292" s="92">
        <v>0</v>
      </c>
      <c r="H292" s="129">
        <v>0</v>
      </c>
      <c r="I292" s="129"/>
      <c r="J292" s="129"/>
      <c r="K292" s="129"/>
      <c r="L292" s="129"/>
      <c r="M292" s="92">
        <v>0</v>
      </c>
      <c r="N292" s="92">
        <v>0</v>
      </c>
      <c r="O292" s="126"/>
      <c r="P292" s="2"/>
    </row>
    <row r="293" spans="1:16" ht="23.1" customHeight="1" x14ac:dyDescent="0.25">
      <c r="A293" s="130"/>
      <c r="B293" s="123"/>
      <c r="C293" s="89" t="s">
        <v>11</v>
      </c>
      <c r="D293" s="90" t="s">
        <v>21</v>
      </c>
      <c r="E293" s="92">
        <f>SUM(G293:N293)</f>
        <v>0</v>
      </c>
      <c r="F293" s="92">
        <v>0</v>
      </c>
      <c r="G293" s="92">
        <v>0</v>
      </c>
      <c r="H293" s="129">
        <v>0</v>
      </c>
      <c r="I293" s="129"/>
      <c r="J293" s="129"/>
      <c r="K293" s="129"/>
      <c r="L293" s="129"/>
      <c r="M293" s="92">
        <v>0</v>
      </c>
      <c r="N293" s="92">
        <v>0</v>
      </c>
      <c r="O293" s="126"/>
      <c r="P293" s="2"/>
    </row>
    <row r="294" spans="1:16" ht="23.1" customHeight="1" x14ac:dyDescent="0.25">
      <c r="A294" s="130"/>
      <c r="B294" s="131" t="s">
        <v>132</v>
      </c>
      <c r="C294" s="126" t="s">
        <v>14</v>
      </c>
      <c r="D294" s="126" t="s">
        <v>14</v>
      </c>
      <c r="E294" s="126" t="s">
        <v>15</v>
      </c>
      <c r="F294" s="126" t="s">
        <v>289</v>
      </c>
      <c r="G294" s="126" t="s">
        <v>289</v>
      </c>
      <c r="H294" s="126" t="s">
        <v>269</v>
      </c>
      <c r="I294" s="126" t="s">
        <v>16</v>
      </c>
      <c r="J294" s="126"/>
      <c r="K294" s="126"/>
      <c r="L294" s="126"/>
      <c r="M294" s="126" t="s">
        <v>289</v>
      </c>
      <c r="N294" s="126" t="s">
        <v>289</v>
      </c>
      <c r="O294" s="126"/>
      <c r="P294" s="2"/>
    </row>
    <row r="295" spans="1:16" s="4" customFormat="1" ht="33" customHeight="1" x14ac:dyDescent="0.25">
      <c r="A295" s="130"/>
      <c r="B295" s="131"/>
      <c r="C295" s="126"/>
      <c r="D295" s="126"/>
      <c r="E295" s="126"/>
      <c r="F295" s="126"/>
      <c r="G295" s="126"/>
      <c r="H295" s="126"/>
      <c r="I295" s="89" t="s">
        <v>141</v>
      </c>
      <c r="J295" s="89" t="s">
        <v>142</v>
      </c>
      <c r="K295" s="89" t="s">
        <v>143</v>
      </c>
      <c r="L295" s="89" t="s">
        <v>144</v>
      </c>
      <c r="M295" s="126"/>
      <c r="N295" s="126"/>
      <c r="O295" s="126"/>
      <c r="P295" s="26"/>
    </row>
    <row r="296" spans="1:16" ht="23.1" customHeight="1" x14ac:dyDescent="0.25">
      <c r="A296" s="130"/>
      <c r="B296" s="131"/>
      <c r="C296" s="126"/>
      <c r="D296" s="126"/>
      <c r="E296" s="98" t="s">
        <v>289</v>
      </c>
      <c r="F296" s="126"/>
      <c r="G296" s="126"/>
      <c r="H296" s="98" t="s">
        <v>289</v>
      </c>
      <c r="I296" s="98" t="s">
        <v>289</v>
      </c>
      <c r="J296" s="98" t="s">
        <v>289</v>
      </c>
      <c r="K296" s="98" t="s">
        <v>289</v>
      </c>
      <c r="L296" s="98" t="s">
        <v>289</v>
      </c>
      <c r="M296" s="126"/>
      <c r="N296" s="126"/>
      <c r="O296" s="126"/>
      <c r="P296" s="2"/>
    </row>
    <row r="297" spans="1:16" ht="30" customHeight="1" x14ac:dyDescent="0.25">
      <c r="A297" s="136"/>
      <c r="B297" s="126" t="s">
        <v>32</v>
      </c>
      <c r="C297" s="126"/>
      <c r="D297" s="90" t="s">
        <v>33</v>
      </c>
      <c r="E297" s="91">
        <f>SUM(E298:E301)</f>
        <v>192894.84652999998</v>
      </c>
      <c r="F297" s="91">
        <f>SUM(F298:F301)</f>
        <v>40192.686280000002</v>
      </c>
      <c r="G297" s="91">
        <f>SUM(G298:G301)</f>
        <v>40926.451570000005</v>
      </c>
      <c r="H297" s="127">
        <f>SUM(H298:L301)</f>
        <v>47200.578199999989</v>
      </c>
      <c r="I297" s="127"/>
      <c r="J297" s="127"/>
      <c r="K297" s="127"/>
      <c r="L297" s="127"/>
      <c r="M297" s="91">
        <f>M298+M299+M300+M301</f>
        <v>32287.56524</v>
      </c>
      <c r="N297" s="91">
        <f>N298+N299+N300+N301</f>
        <v>32287.56524</v>
      </c>
      <c r="O297" s="137"/>
      <c r="P297" s="1"/>
    </row>
    <row r="298" spans="1:16" ht="33" customHeight="1" x14ac:dyDescent="0.25">
      <c r="A298" s="136"/>
      <c r="B298" s="126"/>
      <c r="C298" s="126"/>
      <c r="D298" s="90" t="s">
        <v>29</v>
      </c>
      <c r="E298" s="91">
        <f t="shared" ref="E298:G301" si="14">E12+E41+E86+E131+E176+E221</f>
        <v>0</v>
      </c>
      <c r="F298" s="91">
        <f t="shared" si="14"/>
        <v>0</v>
      </c>
      <c r="G298" s="91">
        <f t="shared" si="14"/>
        <v>0</v>
      </c>
      <c r="H298" s="127">
        <f>H12+H41+H86++H131+H176+H221</f>
        <v>0</v>
      </c>
      <c r="I298" s="127"/>
      <c r="J298" s="127"/>
      <c r="K298" s="127"/>
      <c r="L298" s="127"/>
      <c r="M298" s="91">
        <f t="shared" ref="M298:N301" si="15">M12+M41+M86+M131+M176+M221</f>
        <v>0</v>
      </c>
      <c r="N298" s="91">
        <f t="shared" si="15"/>
        <v>0</v>
      </c>
      <c r="O298" s="137"/>
    </row>
    <row r="299" spans="1:16" ht="33" customHeight="1" x14ac:dyDescent="0.25">
      <c r="A299" s="136"/>
      <c r="B299" s="126"/>
      <c r="C299" s="126"/>
      <c r="D299" s="90" t="s">
        <v>23</v>
      </c>
      <c r="E299" s="91">
        <f t="shared" si="14"/>
        <v>6485.5380000000005</v>
      </c>
      <c r="F299" s="91">
        <f t="shared" si="14"/>
        <v>1318</v>
      </c>
      <c r="G299" s="91">
        <f t="shared" si="14"/>
        <v>1318</v>
      </c>
      <c r="H299" s="127">
        <f>H13+H42+H87++H132+H177+H222</f>
        <v>1283.538</v>
      </c>
      <c r="I299" s="127"/>
      <c r="J299" s="127"/>
      <c r="K299" s="127"/>
      <c r="L299" s="127"/>
      <c r="M299" s="91">
        <f t="shared" si="15"/>
        <v>1283</v>
      </c>
      <c r="N299" s="91">
        <f t="shared" si="15"/>
        <v>1283</v>
      </c>
      <c r="O299" s="137"/>
    </row>
    <row r="300" spans="1:16" ht="45" customHeight="1" x14ac:dyDescent="0.25">
      <c r="A300" s="136"/>
      <c r="B300" s="126"/>
      <c r="C300" s="126"/>
      <c r="D300" s="90" t="s">
        <v>13</v>
      </c>
      <c r="E300" s="91">
        <f t="shared" si="14"/>
        <v>186409.30852999998</v>
      </c>
      <c r="F300" s="91">
        <f t="shared" si="14"/>
        <v>38874.686280000002</v>
      </c>
      <c r="G300" s="91">
        <f t="shared" si="14"/>
        <v>39608.451570000005</v>
      </c>
      <c r="H300" s="127">
        <f>H14+H43+H88++H133+H178+H223</f>
        <v>45917.040199999989</v>
      </c>
      <c r="I300" s="127"/>
      <c r="J300" s="127"/>
      <c r="K300" s="127"/>
      <c r="L300" s="127"/>
      <c r="M300" s="91">
        <f t="shared" si="15"/>
        <v>31004.56524</v>
      </c>
      <c r="N300" s="91">
        <f t="shared" si="15"/>
        <v>31004.56524</v>
      </c>
      <c r="O300" s="137"/>
    </row>
    <row r="301" spans="1:16" ht="30" customHeight="1" x14ac:dyDescent="0.25">
      <c r="A301" s="136"/>
      <c r="B301" s="126"/>
      <c r="C301" s="126"/>
      <c r="D301" s="90" t="s">
        <v>21</v>
      </c>
      <c r="E301" s="91">
        <f t="shared" si="14"/>
        <v>0</v>
      </c>
      <c r="F301" s="91">
        <f t="shared" si="14"/>
        <v>0</v>
      </c>
      <c r="G301" s="91">
        <f t="shared" si="14"/>
        <v>0</v>
      </c>
      <c r="H301" s="127">
        <f>H15+H44+H89++H134+H179+H224</f>
        <v>0</v>
      </c>
      <c r="I301" s="127"/>
      <c r="J301" s="127"/>
      <c r="K301" s="127"/>
      <c r="L301" s="127"/>
      <c r="M301" s="91">
        <f t="shared" si="15"/>
        <v>0</v>
      </c>
      <c r="N301" s="91">
        <f t="shared" si="15"/>
        <v>0</v>
      </c>
      <c r="O301" s="137"/>
    </row>
    <row r="302" spans="1:16" ht="15.95" customHeight="1" x14ac:dyDescent="0.25">
      <c r="A302" s="38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84" t="s">
        <v>315</v>
      </c>
    </row>
    <row r="303" spans="1:16" ht="15.95" customHeight="1" x14ac:dyDescent="0.25">
      <c r="A303" s="39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</row>
    <row r="304" spans="1:16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</sheetData>
  <mergeCells count="653">
    <mergeCell ref="L1:O1"/>
    <mergeCell ref="L2:O2"/>
    <mergeCell ref="L3:O3"/>
    <mergeCell ref="L4:O4"/>
    <mergeCell ref="H146:L146"/>
    <mergeCell ref="B103:B105"/>
    <mergeCell ref="B40:B44"/>
    <mergeCell ref="B32:B36"/>
    <mergeCell ref="H32:L32"/>
    <mergeCell ref="F8:N8"/>
    <mergeCell ref="A6:O6"/>
    <mergeCell ref="A5:E5"/>
    <mergeCell ref="M58:M60"/>
    <mergeCell ref="N58:N60"/>
    <mergeCell ref="H54:L54"/>
    <mergeCell ref="H50:H51"/>
    <mergeCell ref="H55:L55"/>
    <mergeCell ref="M50:M52"/>
    <mergeCell ref="N50:N52"/>
    <mergeCell ref="H143:L143"/>
    <mergeCell ref="E95:E96"/>
    <mergeCell ref="G50:G52"/>
    <mergeCell ref="G58:G60"/>
    <mergeCell ref="F50:F52"/>
    <mergeCell ref="G95:G97"/>
    <mergeCell ref="O98:O105"/>
    <mergeCell ref="N103:N105"/>
    <mergeCell ref="O77:O84"/>
    <mergeCell ref="B106:B110"/>
    <mergeCell ref="G103:G105"/>
    <mergeCell ref="N95:N97"/>
    <mergeCell ref="M66:M68"/>
    <mergeCell ref="N66:N68"/>
    <mergeCell ref="N74:N76"/>
    <mergeCell ref="O69:O76"/>
    <mergeCell ref="O61:O68"/>
    <mergeCell ref="O85:O89"/>
    <mergeCell ref="O90:O97"/>
    <mergeCell ref="M95:M97"/>
    <mergeCell ref="B122:B126"/>
    <mergeCell ref="B11:B15"/>
    <mergeCell ref="B16:B20"/>
    <mergeCell ref="B21:B23"/>
    <mergeCell ref="H12:L12"/>
    <mergeCell ref="H13:L13"/>
    <mergeCell ref="M21:M23"/>
    <mergeCell ref="B119:B121"/>
    <mergeCell ref="B111:B113"/>
    <mergeCell ref="E29:E30"/>
    <mergeCell ref="F29:F31"/>
    <mergeCell ref="M74:M76"/>
    <mergeCell ref="C119:C121"/>
    <mergeCell ref="D119:D121"/>
    <mergeCell ref="C103:C105"/>
    <mergeCell ref="D103:D105"/>
    <mergeCell ref="E103:E104"/>
    <mergeCell ref="H116:L116"/>
    <mergeCell ref="H117:L117"/>
    <mergeCell ref="H118:L118"/>
    <mergeCell ref="F58:F60"/>
    <mergeCell ref="I58:L58"/>
    <mergeCell ref="H61:L61"/>
    <mergeCell ref="C37:C39"/>
    <mergeCell ref="D37:D39"/>
    <mergeCell ref="E37:E38"/>
    <mergeCell ref="H37:H38"/>
    <mergeCell ref="I37:L37"/>
    <mergeCell ref="M37:M39"/>
    <mergeCell ref="E21:E22"/>
    <mergeCell ref="I21:L21"/>
    <mergeCell ref="H21:H22"/>
    <mergeCell ref="G21:G23"/>
    <mergeCell ref="G37:G39"/>
    <mergeCell ref="H33:L33"/>
    <mergeCell ref="G29:G31"/>
    <mergeCell ref="B127:B129"/>
    <mergeCell ref="B98:B102"/>
    <mergeCell ref="D127:D129"/>
    <mergeCell ref="C95:C97"/>
    <mergeCell ref="D95:D97"/>
    <mergeCell ref="H163:L163"/>
    <mergeCell ref="H65:L65"/>
    <mergeCell ref="E127:E128"/>
    <mergeCell ref="G111:G113"/>
    <mergeCell ref="G127:G129"/>
    <mergeCell ref="G140:G142"/>
    <mergeCell ref="G148:G150"/>
    <mergeCell ref="H148:H149"/>
    <mergeCell ref="H147:L147"/>
    <mergeCell ref="B90:B94"/>
    <mergeCell ref="B95:B97"/>
    <mergeCell ref="H103:H104"/>
    <mergeCell ref="I103:L103"/>
    <mergeCell ref="I95:L95"/>
    <mergeCell ref="H100:L100"/>
    <mergeCell ref="H101:L101"/>
    <mergeCell ref="F103:F105"/>
    <mergeCell ref="H90:L90"/>
    <mergeCell ref="H80:L80"/>
    <mergeCell ref="A8:A9"/>
    <mergeCell ref="B8:B9"/>
    <mergeCell ref="C8:C9"/>
    <mergeCell ref="D8:D9"/>
    <mergeCell ref="H14:L14"/>
    <mergeCell ref="H15:L15"/>
    <mergeCell ref="H301:L301"/>
    <mergeCell ref="H300:L300"/>
    <mergeCell ref="H299:L299"/>
    <mergeCell ref="H298:L298"/>
    <mergeCell ref="H17:L17"/>
    <mergeCell ref="H18:L18"/>
    <mergeCell ref="H99:L99"/>
    <mergeCell ref="H107:L107"/>
    <mergeCell ref="H108:L108"/>
    <mergeCell ref="B238:B240"/>
    <mergeCell ref="B209:B211"/>
    <mergeCell ref="H62:L62"/>
    <mergeCell ref="H63:L63"/>
    <mergeCell ref="H70:L70"/>
    <mergeCell ref="H71:L71"/>
    <mergeCell ref="H78:L78"/>
    <mergeCell ref="C29:C31"/>
    <mergeCell ref="D29:D31"/>
    <mergeCell ref="A11:A15"/>
    <mergeCell ref="H11:L11"/>
    <mergeCell ref="A24:A31"/>
    <mergeCell ref="B24:B28"/>
    <mergeCell ref="H24:L24"/>
    <mergeCell ref="A40:A44"/>
    <mergeCell ref="H40:L40"/>
    <mergeCell ref="B29:B31"/>
    <mergeCell ref="I29:L29"/>
    <mergeCell ref="A32:A39"/>
    <mergeCell ref="A16:A23"/>
    <mergeCell ref="H16:L16"/>
    <mergeCell ref="H19:L19"/>
    <mergeCell ref="H20:L20"/>
    <mergeCell ref="H35:L35"/>
    <mergeCell ref="H36:L36"/>
    <mergeCell ref="H42:L42"/>
    <mergeCell ref="C21:C23"/>
    <mergeCell ref="D21:D23"/>
    <mergeCell ref="F21:F23"/>
    <mergeCell ref="F37:F39"/>
    <mergeCell ref="H34:L34"/>
    <mergeCell ref="H41:L41"/>
    <mergeCell ref="B37:B39"/>
    <mergeCell ref="A45:A52"/>
    <mergeCell ref="A53:A60"/>
    <mergeCell ref="H53:L53"/>
    <mergeCell ref="D58:D60"/>
    <mergeCell ref="E58:E59"/>
    <mergeCell ref="H58:H59"/>
    <mergeCell ref="O40:O44"/>
    <mergeCell ref="H43:L43"/>
    <mergeCell ref="H44:L44"/>
    <mergeCell ref="H45:L45"/>
    <mergeCell ref="H46:L46"/>
    <mergeCell ref="H47:L47"/>
    <mergeCell ref="B45:B49"/>
    <mergeCell ref="H49:L49"/>
    <mergeCell ref="O53:O60"/>
    <mergeCell ref="H56:L56"/>
    <mergeCell ref="H57:L57"/>
    <mergeCell ref="C58:C60"/>
    <mergeCell ref="B50:B52"/>
    <mergeCell ref="B53:B57"/>
    <mergeCell ref="B58:B60"/>
    <mergeCell ref="C50:C52"/>
    <mergeCell ref="D50:D52"/>
    <mergeCell ref="E50:E51"/>
    <mergeCell ref="A69:A76"/>
    <mergeCell ref="H69:L69"/>
    <mergeCell ref="B69:B73"/>
    <mergeCell ref="B74:B76"/>
    <mergeCell ref="C74:C76"/>
    <mergeCell ref="D74:D76"/>
    <mergeCell ref="E74:E75"/>
    <mergeCell ref="H74:H75"/>
    <mergeCell ref="A61:A68"/>
    <mergeCell ref="G74:G76"/>
    <mergeCell ref="C66:C68"/>
    <mergeCell ref="D66:D68"/>
    <mergeCell ref="E66:E67"/>
    <mergeCell ref="H66:H67"/>
    <mergeCell ref="I66:L66"/>
    <mergeCell ref="B61:B65"/>
    <mergeCell ref="B66:B68"/>
    <mergeCell ref="G66:G68"/>
    <mergeCell ref="I74:L74"/>
    <mergeCell ref="H72:L72"/>
    <mergeCell ref="H73:L73"/>
    <mergeCell ref="H64:L64"/>
    <mergeCell ref="F66:F68"/>
    <mergeCell ref="F74:F76"/>
    <mergeCell ref="A85:A89"/>
    <mergeCell ref="H85:L85"/>
    <mergeCell ref="C82:C84"/>
    <mergeCell ref="D82:D84"/>
    <mergeCell ref="E82:E83"/>
    <mergeCell ref="B85:B89"/>
    <mergeCell ref="A77:A84"/>
    <mergeCell ref="H77:L77"/>
    <mergeCell ref="B82:B84"/>
    <mergeCell ref="H81:L81"/>
    <mergeCell ref="H82:H83"/>
    <mergeCell ref="B77:B81"/>
    <mergeCell ref="H86:L86"/>
    <mergeCell ref="H79:L79"/>
    <mergeCell ref="G82:G84"/>
    <mergeCell ref="I82:L82"/>
    <mergeCell ref="H87:L87"/>
    <mergeCell ref="H88:L88"/>
    <mergeCell ref="H89:L89"/>
    <mergeCell ref="A98:A105"/>
    <mergeCell ref="H98:L98"/>
    <mergeCell ref="A90:A97"/>
    <mergeCell ref="H93:L93"/>
    <mergeCell ref="O114:O121"/>
    <mergeCell ref="H115:L115"/>
    <mergeCell ref="A122:A129"/>
    <mergeCell ref="H122:L122"/>
    <mergeCell ref="A106:A113"/>
    <mergeCell ref="E111:E112"/>
    <mergeCell ref="H111:H112"/>
    <mergeCell ref="I111:L111"/>
    <mergeCell ref="H106:L106"/>
    <mergeCell ref="H109:L109"/>
    <mergeCell ref="H110:L110"/>
    <mergeCell ref="H125:L125"/>
    <mergeCell ref="H126:L126"/>
    <mergeCell ref="C127:C129"/>
    <mergeCell ref="F111:F113"/>
    <mergeCell ref="F127:F129"/>
    <mergeCell ref="C111:C113"/>
    <mergeCell ref="D111:D113"/>
    <mergeCell ref="A114:A121"/>
    <mergeCell ref="B114:B118"/>
    <mergeCell ref="A151:A158"/>
    <mergeCell ref="A143:A150"/>
    <mergeCell ref="P130:P131"/>
    <mergeCell ref="P134:P135"/>
    <mergeCell ref="H123:L123"/>
    <mergeCell ref="H124:L124"/>
    <mergeCell ref="H127:H128"/>
    <mergeCell ref="I127:L127"/>
    <mergeCell ref="M111:M113"/>
    <mergeCell ref="N111:N113"/>
    <mergeCell ref="N127:N129"/>
    <mergeCell ref="O122:O129"/>
    <mergeCell ref="O135:O142"/>
    <mergeCell ref="M127:M129"/>
    <mergeCell ref="H132:L132"/>
    <mergeCell ref="O106:O113"/>
    <mergeCell ref="H130:L130"/>
    <mergeCell ref="O130:O134"/>
    <mergeCell ref="H133:L133"/>
    <mergeCell ref="H134:L134"/>
    <mergeCell ref="M140:M142"/>
    <mergeCell ref="N140:N142"/>
    <mergeCell ref="H139:L139"/>
    <mergeCell ref="H114:L114"/>
    <mergeCell ref="A135:A142"/>
    <mergeCell ref="H135:L135"/>
    <mergeCell ref="H136:L136"/>
    <mergeCell ref="H137:L137"/>
    <mergeCell ref="C140:C142"/>
    <mergeCell ref="H138:L138"/>
    <mergeCell ref="D140:D142"/>
    <mergeCell ref="E140:E141"/>
    <mergeCell ref="H140:H141"/>
    <mergeCell ref="I140:L140"/>
    <mergeCell ref="F140:F142"/>
    <mergeCell ref="H160:L160"/>
    <mergeCell ref="H151:L151"/>
    <mergeCell ref="C148:C150"/>
    <mergeCell ref="N156:N158"/>
    <mergeCell ref="C156:C158"/>
    <mergeCell ref="D156:D158"/>
    <mergeCell ref="E156:E157"/>
    <mergeCell ref="H156:H157"/>
    <mergeCell ref="I156:L156"/>
    <mergeCell ref="G156:G158"/>
    <mergeCell ref="I148:L148"/>
    <mergeCell ref="C164:C166"/>
    <mergeCell ref="E164:E165"/>
    <mergeCell ref="D164:D166"/>
    <mergeCell ref="I185:L185"/>
    <mergeCell ref="H176:L176"/>
    <mergeCell ref="F164:F166"/>
    <mergeCell ref="G164:G166"/>
    <mergeCell ref="C172:C174"/>
    <mergeCell ref="P154:P156"/>
    <mergeCell ref="O151:O158"/>
    <mergeCell ref="H154:L154"/>
    <mergeCell ref="H155:L155"/>
    <mergeCell ref="P157:P158"/>
    <mergeCell ref="H152:L152"/>
    <mergeCell ref="H159:L159"/>
    <mergeCell ref="M156:M158"/>
    <mergeCell ref="H161:L161"/>
    <mergeCell ref="H162:L162"/>
    <mergeCell ref="H153:L153"/>
    <mergeCell ref="H164:H165"/>
    <mergeCell ref="I164:L164"/>
    <mergeCell ref="M164:M166"/>
    <mergeCell ref="N164:N166"/>
    <mergeCell ref="O159:O166"/>
    <mergeCell ref="H180:L180"/>
    <mergeCell ref="D185:D187"/>
    <mergeCell ref="B185:B187"/>
    <mergeCell ref="H181:L181"/>
    <mergeCell ref="H182:L182"/>
    <mergeCell ref="B180:B184"/>
    <mergeCell ref="G185:G187"/>
    <mergeCell ref="C185:C187"/>
    <mergeCell ref="H175:L175"/>
    <mergeCell ref="H177:L177"/>
    <mergeCell ref="H178:L178"/>
    <mergeCell ref="H179:L179"/>
    <mergeCell ref="E185:E186"/>
    <mergeCell ref="F185:F187"/>
    <mergeCell ref="C201:C203"/>
    <mergeCell ref="D201:D203"/>
    <mergeCell ref="E201:E202"/>
    <mergeCell ref="H201:H202"/>
    <mergeCell ref="I201:L201"/>
    <mergeCell ref="M201:M203"/>
    <mergeCell ref="N201:N203"/>
    <mergeCell ref="G201:G203"/>
    <mergeCell ref="O188:O195"/>
    <mergeCell ref="H190:L190"/>
    <mergeCell ref="H192:L192"/>
    <mergeCell ref="C193:C195"/>
    <mergeCell ref="D193:D195"/>
    <mergeCell ref="E193:E194"/>
    <mergeCell ref="H188:L188"/>
    <mergeCell ref="H193:H194"/>
    <mergeCell ref="I193:L193"/>
    <mergeCell ref="M193:M195"/>
    <mergeCell ref="N193:N195"/>
    <mergeCell ref="H189:L189"/>
    <mergeCell ref="G193:G195"/>
    <mergeCell ref="H191:L191"/>
    <mergeCell ref="H220:L220"/>
    <mergeCell ref="M230:M232"/>
    <mergeCell ref="N230:N232"/>
    <mergeCell ref="C230:C232"/>
    <mergeCell ref="G230:G232"/>
    <mergeCell ref="G217:G219"/>
    <mergeCell ref="A204:A211"/>
    <mergeCell ref="H204:L204"/>
    <mergeCell ref="H205:L205"/>
    <mergeCell ref="H206:L206"/>
    <mergeCell ref="H207:L207"/>
    <mergeCell ref="H208:L208"/>
    <mergeCell ref="C209:C211"/>
    <mergeCell ref="D209:D211"/>
    <mergeCell ref="B204:B208"/>
    <mergeCell ref="G209:G211"/>
    <mergeCell ref="B212:B216"/>
    <mergeCell ref="C217:C219"/>
    <mergeCell ref="D217:D219"/>
    <mergeCell ref="E209:E210"/>
    <mergeCell ref="H209:H210"/>
    <mergeCell ref="I209:L209"/>
    <mergeCell ref="E217:E218"/>
    <mergeCell ref="I230:L230"/>
    <mergeCell ref="P218:P219"/>
    <mergeCell ref="H224:L224"/>
    <mergeCell ref="P228:P229"/>
    <mergeCell ref="M238:M240"/>
    <mergeCell ref="N238:N240"/>
    <mergeCell ref="M217:M219"/>
    <mergeCell ref="N217:N219"/>
    <mergeCell ref="O212:O219"/>
    <mergeCell ref="H215:L215"/>
    <mergeCell ref="H216:L216"/>
    <mergeCell ref="H213:L213"/>
    <mergeCell ref="H214:L214"/>
    <mergeCell ref="H212:L212"/>
    <mergeCell ref="H217:H218"/>
    <mergeCell ref="H225:L225"/>
    <mergeCell ref="O225:O232"/>
    <mergeCell ref="H226:L226"/>
    <mergeCell ref="H227:L227"/>
    <mergeCell ref="H228:L228"/>
    <mergeCell ref="O220:O224"/>
    <mergeCell ref="H221:L221"/>
    <mergeCell ref="H222:L222"/>
    <mergeCell ref="H223:L223"/>
    <mergeCell ref="H230:H231"/>
    <mergeCell ref="C270:C272"/>
    <mergeCell ref="D270:D272"/>
    <mergeCell ref="E270:E271"/>
    <mergeCell ref="H270:H271"/>
    <mergeCell ref="I270:L270"/>
    <mergeCell ref="D238:D240"/>
    <mergeCell ref="E238:E239"/>
    <mergeCell ref="H243:L243"/>
    <mergeCell ref="H245:L245"/>
    <mergeCell ref="F270:F272"/>
    <mergeCell ref="H250:L250"/>
    <mergeCell ref="G270:G272"/>
    <mergeCell ref="E246:E247"/>
    <mergeCell ref="G262:G264"/>
    <mergeCell ref="G238:G240"/>
    <mergeCell ref="G246:G248"/>
    <mergeCell ref="H265:L265"/>
    <mergeCell ref="H242:L242"/>
    <mergeCell ref="H241:L241"/>
    <mergeCell ref="H257:L257"/>
    <mergeCell ref="H268:L268"/>
    <mergeCell ref="P284:P285"/>
    <mergeCell ref="H275:L275"/>
    <mergeCell ref="H285:L285"/>
    <mergeCell ref="H282:L282"/>
    <mergeCell ref="H283:L283"/>
    <mergeCell ref="H281:L281"/>
    <mergeCell ref="H292:L292"/>
    <mergeCell ref="H289:L289"/>
    <mergeCell ref="C294:C296"/>
    <mergeCell ref="D294:D296"/>
    <mergeCell ref="E294:E295"/>
    <mergeCell ref="H294:H295"/>
    <mergeCell ref="I294:L294"/>
    <mergeCell ref="N286:N288"/>
    <mergeCell ref="M286:M288"/>
    <mergeCell ref="F286:F288"/>
    <mergeCell ref="G294:G296"/>
    <mergeCell ref="G286:G288"/>
    <mergeCell ref="F294:F296"/>
    <mergeCell ref="F278:F280"/>
    <mergeCell ref="D278:D280"/>
    <mergeCell ref="E278:E279"/>
    <mergeCell ref="H278:H279"/>
    <mergeCell ref="I278:L278"/>
    <mergeCell ref="H131:L131"/>
    <mergeCell ref="H253:L253"/>
    <mergeCell ref="O289:O296"/>
    <mergeCell ref="I217:L217"/>
    <mergeCell ref="B220:B224"/>
    <mergeCell ref="H229:L229"/>
    <mergeCell ref="D230:D232"/>
    <mergeCell ref="E230:E231"/>
    <mergeCell ref="H269:L269"/>
    <mergeCell ref="O281:O288"/>
    <mergeCell ref="H277:L277"/>
    <mergeCell ref="B281:B285"/>
    <mergeCell ref="N278:N280"/>
    <mergeCell ref="O273:O280"/>
    <mergeCell ref="H276:L276"/>
    <mergeCell ref="C278:C280"/>
    <mergeCell ref="H249:L249"/>
    <mergeCell ref="H261:L261"/>
    <mergeCell ref="H258:L258"/>
    <mergeCell ref="H259:L259"/>
    <mergeCell ref="I254:L254"/>
    <mergeCell ref="H251:L251"/>
    <mergeCell ref="B257:B261"/>
    <mergeCell ref="H260:L260"/>
    <mergeCell ref="B130:B134"/>
    <mergeCell ref="B135:B139"/>
    <mergeCell ref="B140:B142"/>
    <mergeCell ref="B143:B147"/>
    <mergeCell ref="B148:B150"/>
    <mergeCell ref="B151:B155"/>
    <mergeCell ref="B156:B158"/>
    <mergeCell ref="B286:B288"/>
    <mergeCell ref="B294:B296"/>
    <mergeCell ref="B246:B248"/>
    <mergeCell ref="B262:B264"/>
    <mergeCell ref="B270:B272"/>
    <mergeCell ref="B175:B179"/>
    <mergeCell ref="B167:B171"/>
    <mergeCell ref="B230:B232"/>
    <mergeCell ref="B289:B293"/>
    <mergeCell ref="B225:B229"/>
    <mergeCell ref="B241:B245"/>
    <mergeCell ref="B249:B253"/>
    <mergeCell ref="H293:L293"/>
    <mergeCell ref="H290:L290"/>
    <mergeCell ref="H291:L291"/>
    <mergeCell ref="H266:L266"/>
    <mergeCell ref="H267:L267"/>
    <mergeCell ref="O297:O301"/>
    <mergeCell ref="M294:M296"/>
    <mergeCell ref="N294:N296"/>
    <mergeCell ref="A249:A256"/>
    <mergeCell ref="G254:G256"/>
    <mergeCell ref="C262:C264"/>
    <mergeCell ref="D262:D264"/>
    <mergeCell ref="E262:E263"/>
    <mergeCell ref="H262:H263"/>
    <mergeCell ref="I262:L262"/>
    <mergeCell ref="O257:O264"/>
    <mergeCell ref="M278:M280"/>
    <mergeCell ref="A265:A272"/>
    <mergeCell ref="O249:O256"/>
    <mergeCell ref="H252:L252"/>
    <mergeCell ref="H254:H255"/>
    <mergeCell ref="G278:G280"/>
    <mergeCell ref="H274:L274"/>
    <mergeCell ref="O265:O272"/>
    <mergeCell ref="M209:M211"/>
    <mergeCell ref="N209:N211"/>
    <mergeCell ref="G119:G121"/>
    <mergeCell ref="H119:H120"/>
    <mergeCell ref="I119:L119"/>
    <mergeCell ref="M119:M121"/>
    <mergeCell ref="N119:N121"/>
    <mergeCell ref="A297:A301"/>
    <mergeCell ref="B297:C301"/>
    <mergeCell ref="H297:L297"/>
    <mergeCell ref="A289:A296"/>
    <mergeCell ref="A233:A240"/>
    <mergeCell ref="H284:L284"/>
    <mergeCell ref="C286:C288"/>
    <mergeCell ref="D286:D288"/>
    <mergeCell ref="E286:E287"/>
    <mergeCell ref="H286:H287"/>
    <mergeCell ref="I286:L286"/>
    <mergeCell ref="A273:A280"/>
    <mergeCell ref="H273:L273"/>
    <mergeCell ref="B278:B280"/>
    <mergeCell ref="H244:L244"/>
    <mergeCell ref="C246:C248"/>
    <mergeCell ref="D246:D248"/>
    <mergeCell ref="M262:M264"/>
    <mergeCell ref="N262:N264"/>
    <mergeCell ref="N270:N272"/>
    <mergeCell ref="M246:M248"/>
    <mergeCell ref="N246:N248"/>
    <mergeCell ref="H236:L236"/>
    <mergeCell ref="H237:L237"/>
    <mergeCell ref="O241:O248"/>
    <mergeCell ref="O233:O240"/>
    <mergeCell ref="H235:L235"/>
    <mergeCell ref="H238:H239"/>
    <mergeCell ref="I238:L238"/>
    <mergeCell ref="I246:L246"/>
    <mergeCell ref="M270:M272"/>
    <mergeCell ref="H234:L234"/>
    <mergeCell ref="M254:M256"/>
    <mergeCell ref="N254:N256"/>
    <mergeCell ref="H246:H247"/>
    <mergeCell ref="H233:L233"/>
    <mergeCell ref="O143:O150"/>
    <mergeCell ref="H170:L170"/>
    <mergeCell ref="H171:L171"/>
    <mergeCell ref="O196:O203"/>
    <mergeCell ref="H199:L199"/>
    <mergeCell ref="H200:L200"/>
    <mergeCell ref="H197:L197"/>
    <mergeCell ref="H198:L198"/>
    <mergeCell ref="H196:L196"/>
    <mergeCell ref="H144:L144"/>
    <mergeCell ref="H145:L145"/>
    <mergeCell ref="M148:M150"/>
    <mergeCell ref="N148:N150"/>
    <mergeCell ref="H172:H173"/>
    <mergeCell ref="I172:L172"/>
    <mergeCell ref="M172:M174"/>
    <mergeCell ref="N172:N174"/>
    <mergeCell ref="O175:O179"/>
    <mergeCell ref="O180:O187"/>
    <mergeCell ref="H183:L183"/>
    <mergeCell ref="H184:L184"/>
    <mergeCell ref="H185:H186"/>
    <mergeCell ref="M185:M187"/>
    <mergeCell ref="N185:N187"/>
    <mergeCell ref="O204:O211"/>
    <mergeCell ref="H167:L167"/>
    <mergeCell ref="O167:O174"/>
    <mergeCell ref="H168:L168"/>
    <mergeCell ref="A130:A134"/>
    <mergeCell ref="B265:B269"/>
    <mergeCell ref="F193:F195"/>
    <mergeCell ref="F201:F203"/>
    <mergeCell ref="F209:F211"/>
    <mergeCell ref="F217:F219"/>
    <mergeCell ref="F230:F232"/>
    <mergeCell ref="F238:F240"/>
    <mergeCell ref="F246:F248"/>
    <mergeCell ref="F254:F256"/>
    <mergeCell ref="F262:F264"/>
    <mergeCell ref="C238:C240"/>
    <mergeCell ref="C254:C256"/>
    <mergeCell ref="D254:D256"/>
    <mergeCell ref="E254:E255"/>
    <mergeCell ref="D148:D150"/>
    <mergeCell ref="E148:E149"/>
    <mergeCell ref="F148:F150"/>
    <mergeCell ref="F156:F158"/>
    <mergeCell ref="G172:G174"/>
    <mergeCell ref="A159:A166"/>
    <mergeCell ref="B159:B163"/>
    <mergeCell ref="B233:B237"/>
    <mergeCell ref="B193:B195"/>
    <mergeCell ref="B217:B219"/>
    <mergeCell ref="A212:A219"/>
    <mergeCell ref="A196:A203"/>
    <mergeCell ref="A180:A187"/>
    <mergeCell ref="A175:A179"/>
    <mergeCell ref="B201:B203"/>
    <mergeCell ref="A188:A195"/>
    <mergeCell ref="B164:B166"/>
    <mergeCell ref="B196:B200"/>
    <mergeCell ref="B188:B192"/>
    <mergeCell ref="A167:A174"/>
    <mergeCell ref="A241:A248"/>
    <mergeCell ref="A220:A224"/>
    <mergeCell ref="B172:B174"/>
    <mergeCell ref="B254:B256"/>
    <mergeCell ref="A281:A288"/>
    <mergeCell ref="A257:A264"/>
    <mergeCell ref="B273:B277"/>
    <mergeCell ref="N82:N84"/>
    <mergeCell ref="H169:L169"/>
    <mergeCell ref="F82:F84"/>
    <mergeCell ref="F95:F97"/>
    <mergeCell ref="E119:E120"/>
    <mergeCell ref="F119:F121"/>
    <mergeCell ref="H91:L91"/>
    <mergeCell ref="H92:L92"/>
    <mergeCell ref="H94:L94"/>
    <mergeCell ref="H102:L102"/>
    <mergeCell ref="H95:H96"/>
    <mergeCell ref="D172:D174"/>
    <mergeCell ref="A225:A232"/>
    <mergeCell ref="E172:E173"/>
    <mergeCell ref="F172:F174"/>
    <mergeCell ref="M82:M84"/>
    <mergeCell ref="M103:M105"/>
    <mergeCell ref="O8:O9"/>
    <mergeCell ref="O45:O52"/>
    <mergeCell ref="H48:L48"/>
    <mergeCell ref="O24:O31"/>
    <mergeCell ref="H27:L27"/>
    <mergeCell ref="H28:L28"/>
    <mergeCell ref="H25:L25"/>
    <mergeCell ref="H26:L26"/>
    <mergeCell ref="M29:M31"/>
    <mergeCell ref="N29:N31"/>
    <mergeCell ref="H29:H30"/>
    <mergeCell ref="I50:L50"/>
    <mergeCell ref="N21:N23"/>
    <mergeCell ref="O11:O15"/>
    <mergeCell ref="O16:O23"/>
    <mergeCell ref="N37:N39"/>
    <mergeCell ref="O32:O39"/>
    <mergeCell ref="H9:L9"/>
    <mergeCell ref="H10:L10"/>
  </mergeCells>
  <printOptions horizontalCentered="1"/>
  <pageMargins left="0.19685039370078741" right="0.19685039370078741" top="0.74803149606299213" bottom="0.19685039370078741" header="0.51181102362204722" footer="0"/>
  <pageSetup paperSize="9" scale="60" fitToHeight="0" orientation="landscape" useFirstPageNumber="1" r:id="rId1"/>
  <headerFooter differentFirst="1" scaleWithDoc="0">
    <oddHeader>&amp;C&amp;P</oddHeader>
  </headerFooter>
  <rowBreaks count="12" manualBreakCount="12">
    <brk id="31" max="14" man="1"/>
    <brk id="60" max="14" man="1"/>
    <brk id="89" max="14" man="1"/>
    <brk id="113" max="14" man="1"/>
    <brk id="134" max="14" man="1"/>
    <brk id="150" max="14" man="1"/>
    <brk id="174" max="14" man="1"/>
    <brk id="195" max="14" man="1"/>
    <brk id="219" max="14" man="1"/>
    <brk id="248" max="14" man="1"/>
    <brk id="272" max="14" man="1"/>
    <brk id="302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4"/>
  <sheetViews>
    <sheetView view="pageBreakPreview" zoomScale="85" zoomScaleNormal="85" zoomScaleSheetLayoutView="85" zoomScalePageLayoutView="60" workbookViewId="0">
      <selection activeCell="H112" sqref="H112:L112"/>
    </sheetView>
  </sheetViews>
  <sheetFormatPr defaultRowHeight="15" x14ac:dyDescent="0.25"/>
  <cols>
    <col min="1" max="1" width="5.7109375" customWidth="1"/>
    <col min="2" max="2" width="40.7109375" customWidth="1"/>
    <col min="3" max="3" width="15.7109375" customWidth="1"/>
    <col min="4" max="4" width="25.7109375" customWidth="1"/>
    <col min="5" max="5" width="15.7109375" customWidth="1"/>
    <col min="6" max="7" width="14.7109375" customWidth="1"/>
    <col min="8" max="12" width="10.7109375" customWidth="1"/>
    <col min="13" max="14" width="14.7109375" customWidth="1"/>
    <col min="15" max="15" width="18.7109375" customWidth="1"/>
  </cols>
  <sheetData>
    <row r="1" spans="1:15" s="4" customFormat="1" ht="15.95" customHeight="1" x14ac:dyDescent="0.25">
      <c r="A1" s="83" t="s">
        <v>230</v>
      </c>
      <c r="B1" s="83"/>
      <c r="C1" s="83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s="4" customFormat="1" ht="15.95" customHeight="1" x14ac:dyDescent="0.25">
      <c r="A2" s="204" t="s">
        <v>290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</row>
    <row r="3" spans="1:15" s="4" customFormat="1" ht="15.95" customHeight="1" thickBot="1" x14ac:dyDescent="0.3"/>
    <row r="4" spans="1:15" ht="30" customHeight="1" thickBot="1" x14ac:dyDescent="0.3">
      <c r="A4" s="170" t="s">
        <v>279</v>
      </c>
      <c r="B4" s="171" t="s">
        <v>0</v>
      </c>
      <c r="C4" s="171" t="s">
        <v>1</v>
      </c>
      <c r="D4" s="171" t="s">
        <v>2</v>
      </c>
      <c r="E4" s="8" t="s">
        <v>3</v>
      </c>
      <c r="F4" s="210" t="s">
        <v>5</v>
      </c>
      <c r="G4" s="211"/>
      <c r="H4" s="211"/>
      <c r="I4" s="211"/>
      <c r="J4" s="211"/>
      <c r="K4" s="211"/>
      <c r="L4" s="211"/>
      <c r="M4" s="211"/>
      <c r="N4" s="212"/>
      <c r="O4" s="208" t="s">
        <v>145</v>
      </c>
    </row>
    <row r="5" spans="1:15" ht="30" customHeight="1" thickBot="1" x14ac:dyDescent="0.3">
      <c r="A5" s="170"/>
      <c r="B5" s="171"/>
      <c r="C5" s="171"/>
      <c r="D5" s="171"/>
      <c r="E5" s="8" t="s">
        <v>4</v>
      </c>
      <c r="F5" s="63" t="s">
        <v>6</v>
      </c>
      <c r="G5" s="21" t="s">
        <v>7</v>
      </c>
      <c r="H5" s="210" t="s">
        <v>278</v>
      </c>
      <c r="I5" s="211"/>
      <c r="J5" s="211"/>
      <c r="K5" s="211"/>
      <c r="L5" s="212"/>
      <c r="M5" s="8" t="s">
        <v>9</v>
      </c>
      <c r="N5" s="8" t="s">
        <v>10</v>
      </c>
      <c r="O5" s="209"/>
    </row>
    <row r="6" spans="1:15" ht="15" customHeight="1" thickBot="1" x14ac:dyDescent="0.3">
      <c r="A6" s="13">
        <v>1</v>
      </c>
      <c r="B6" s="8">
        <v>2</v>
      </c>
      <c r="C6" s="8">
        <v>3</v>
      </c>
      <c r="D6" s="8">
        <v>4</v>
      </c>
      <c r="E6" s="8">
        <v>5</v>
      </c>
      <c r="F6" s="63">
        <v>6</v>
      </c>
      <c r="G6" s="21">
        <v>7</v>
      </c>
      <c r="H6" s="210">
        <v>8</v>
      </c>
      <c r="I6" s="211"/>
      <c r="J6" s="211"/>
      <c r="K6" s="211"/>
      <c r="L6" s="212"/>
      <c r="M6" s="8">
        <v>9</v>
      </c>
      <c r="N6" s="8">
        <v>10</v>
      </c>
      <c r="O6" s="21">
        <v>11</v>
      </c>
    </row>
    <row r="7" spans="1:15" ht="24.95" customHeight="1" thickBot="1" x14ac:dyDescent="0.3">
      <c r="A7" s="144">
        <v>1</v>
      </c>
      <c r="B7" s="145" t="s">
        <v>214</v>
      </c>
      <c r="C7" s="6" t="s">
        <v>11</v>
      </c>
      <c r="D7" s="7" t="s">
        <v>12</v>
      </c>
      <c r="E7" s="11">
        <f>SUM(E8:E11)</f>
        <v>7041.6280100000004</v>
      </c>
      <c r="F7" s="60">
        <f>SUM(F8:F11)</f>
        <v>1225.4453599999999</v>
      </c>
      <c r="G7" s="24">
        <f>SUM(G8:G11)</f>
        <v>2601.9398200000001</v>
      </c>
      <c r="H7" s="152">
        <f>SUM(H8:L11)</f>
        <v>1029.6409200000001</v>
      </c>
      <c r="I7" s="153"/>
      <c r="J7" s="153"/>
      <c r="K7" s="153"/>
      <c r="L7" s="154"/>
      <c r="M7" s="23">
        <f>SUM(M8:M11)</f>
        <v>1070.86463</v>
      </c>
      <c r="N7" s="23">
        <f>SUM(N8:N11)</f>
        <v>1113.7372800000001</v>
      </c>
      <c r="O7" s="167" t="s">
        <v>146</v>
      </c>
    </row>
    <row r="8" spans="1:15" ht="35.1" customHeight="1" thickBot="1" x14ac:dyDescent="0.3">
      <c r="A8" s="144"/>
      <c r="B8" s="145"/>
      <c r="C8" s="6" t="s">
        <v>11</v>
      </c>
      <c r="D8" s="7" t="s">
        <v>29</v>
      </c>
      <c r="E8" s="11">
        <f>SUM(F8:N8)</f>
        <v>0</v>
      </c>
      <c r="F8" s="60">
        <f>F13+F29+F21</f>
        <v>0</v>
      </c>
      <c r="G8" s="23">
        <f>G13+G29+G21</f>
        <v>0</v>
      </c>
      <c r="H8" s="152">
        <f>H13+H29+H21</f>
        <v>0</v>
      </c>
      <c r="I8" s="153"/>
      <c r="J8" s="153"/>
      <c r="K8" s="153"/>
      <c r="L8" s="154"/>
      <c r="M8" s="32">
        <f>M13+M29+M21</f>
        <v>0</v>
      </c>
      <c r="N8" s="32">
        <f>N13+N29+N21</f>
        <v>0</v>
      </c>
      <c r="O8" s="168"/>
    </row>
    <row r="9" spans="1:15" ht="35.1" customHeight="1" thickBot="1" x14ac:dyDescent="0.3">
      <c r="A9" s="144"/>
      <c r="B9" s="145"/>
      <c r="C9" s="6" t="s">
        <v>11</v>
      </c>
      <c r="D9" s="7" t="s">
        <v>23</v>
      </c>
      <c r="E9" s="23">
        <f>SUM(F9:N9)</f>
        <v>0</v>
      </c>
      <c r="F9" s="60">
        <f>F14+F30+F22</f>
        <v>0</v>
      </c>
      <c r="G9" s="32">
        <f t="shared" ref="G9:H11" si="0">G14+G30+G22</f>
        <v>0</v>
      </c>
      <c r="H9" s="152">
        <f t="shared" si="0"/>
        <v>0</v>
      </c>
      <c r="I9" s="153"/>
      <c r="J9" s="153"/>
      <c r="K9" s="153"/>
      <c r="L9" s="154"/>
      <c r="M9" s="23">
        <f>M14+M30</f>
        <v>0</v>
      </c>
      <c r="N9" s="32">
        <f>N14+N30+N22</f>
        <v>0</v>
      </c>
      <c r="O9" s="168"/>
    </row>
    <row r="10" spans="1:15" ht="45" customHeight="1" thickBot="1" x14ac:dyDescent="0.3">
      <c r="A10" s="144"/>
      <c r="B10" s="145"/>
      <c r="C10" s="6" t="s">
        <v>11</v>
      </c>
      <c r="D10" s="7" t="s">
        <v>13</v>
      </c>
      <c r="E10" s="23">
        <f>SUM(F10:N10)</f>
        <v>7041.6280100000004</v>
      </c>
      <c r="F10" s="60">
        <f>F15+F31+F23</f>
        <v>1225.4453599999999</v>
      </c>
      <c r="G10" s="32">
        <f>G15+G31+G23</f>
        <v>2601.9398200000001</v>
      </c>
      <c r="H10" s="152">
        <f>H15+H31+H23</f>
        <v>1029.6409200000001</v>
      </c>
      <c r="I10" s="153"/>
      <c r="J10" s="153"/>
      <c r="K10" s="153"/>
      <c r="L10" s="154"/>
      <c r="M10" s="23">
        <f>M15+M31+M23</f>
        <v>1070.86463</v>
      </c>
      <c r="N10" s="32">
        <f>N15+N31+N23</f>
        <v>1113.7372800000001</v>
      </c>
      <c r="O10" s="168"/>
    </row>
    <row r="11" spans="1:15" ht="24.95" customHeight="1" thickBot="1" x14ac:dyDescent="0.3">
      <c r="A11" s="144"/>
      <c r="B11" s="145"/>
      <c r="C11" s="6" t="s">
        <v>11</v>
      </c>
      <c r="D11" s="7" t="s">
        <v>21</v>
      </c>
      <c r="E11" s="23">
        <f>SUM(F11:N11)</f>
        <v>0</v>
      </c>
      <c r="F11" s="60">
        <f>F16+F32+F24</f>
        <v>0</v>
      </c>
      <c r="G11" s="32">
        <f t="shared" si="0"/>
        <v>0</v>
      </c>
      <c r="H11" s="152">
        <f t="shared" si="0"/>
        <v>0</v>
      </c>
      <c r="I11" s="153"/>
      <c r="J11" s="153"/>
      <c r="K11" s="153"/>
      <c r="L11" s="154"/>
      <c r="M11" s="23">
        <f>M16+M32</f>
        <v>0</v>
      </c>
      <c r="N11" s="32">
        <f>N16+N32+N24</f>
        <v>0</v>
      </c>
      <c r="O11" s="169"/>
    </row>
    <row r="12" spans="1:15" ht="24.95" customHeight="1" thickBot="1" x14ac:dyDescent="0.3">
      <c r="A12" s="144" t="s">
        <v>147</v>
      </c>
      <c r="B12" s="145" t="s">
        <v>215</v>
      </c>
      <c r="C12" s="6" t="s">
        <v>11</v>
      </c>
      <c r="D12" s="7" t="s">
        <v>12</v>
      </c>
      <c r="E12" s="11">
        <f>SUM(E13:E16)</f>
        <v>680.30804999999998</v>
      </c>
      <c r="F12" s="60">
        <f>SUM(F13:F16)</f>
        <v>680.30804999999998</v>
      </c>
      <c r="G12" s="23">
        <f>SUM(G13:G16)</f>
        <v>0</v>
      </c>
      <c r="H12" s="152">
        <f>SUM(H13:L16)</f>
        <v>0</v>
      </c>
      <c r="I12" s="153"/>
      <c r="J12" s="153"/>
      <c r="K12" s="153"/>
      <c r="L12" s="154"/>
      <c r="M12" s="23">
        <f>SUM(M13:M16)</f>
        <v>0</v>
      </c>
      <c r="N12" s="23">
        <f>SUM(N13:N16)</f>
        <v>0</v>
      </c>
      <c r="O12" s="167" t="s">
        <v>146</v>
      </c>
    </row>
    <row r="13" spans="1:15" ht="33" customHeight="1" thickBot="1" x14ac:dyDescent="0.3">
      <c r="A13" s="144"/>
      <c r="B13" s="145"/>
      <c r="C13" s="6" t="s">
        <v>11</v>
      </c>
      <c r="D13" s="7" t="s">
        <v>29</v>
      </c>
      <c r="E13" s="11">
        <f>SUM(F13:N13)</f>
        <v>0</v>
      </c>
      <c r="F13" s="60">
        <v>0</v>
      </c>
      <c r="G13" s="23">
        <v>0</v>
      </c>
      <c r="H13" s="152">
        <v>0</v>
      </c>
      <c r="I13" s="153"/>
      <c r="J13" s="153"/>
      <c r="K13" s="153"/>
      <c r="L13" s="154"/>
      <c r="M13" s="11">
        <v>0</v>
      </c>
      <c r="N13" s="11">
        <v>0</v>
      </c>
      <c r="O13" s="168"/>
    </row>
    <row r="14" spans="1:15" ht="33" customHeight="1" thickBot="1" x14ac:dyDescent="0.3">
      <c r="A14" s="144"/>
      <c r="B14" s="145"/>
      <c r="C14" s="6" t="s">
        <v>11</v>
      </c>
      <c r="D14" s="7" t="s">
        <v>23</v>
      </c>
      <c r="E14" s="23">
        <f>SUM(F14:N14)</f>
        <v>0</v>
      </c>
      <c r="F14" s="60">
        <v>0</v>
      </c>
      <c r="G14" s="23">
        <v>0</v>
      </c>
      <c r="H14" s="152">
        <v>0</v>
      </c>
      <c r="I14" s="153"/>
      <c r="J14" s="153"/>
      <c r="K14" s="153"/>
      <c r="L14" s="154"/>
      <c r="M14" s="11">
        <v>0</v>
      </c>
      <c r="N14" s="11">
        <v>0</v>
      </c>
      <c r="O14" s="168"/>
    </row>
    <row r="15" spans="1:15" ht="45" customHeight="1" thickBot="1" x14ac:dyDescent="0.3">
      <c r="A15" s="144"/>
      <c r="B15" s="145"/>
      <c r="C15" s="6" t="s">
        <v>11</v>
      </c>
      <c r="D15" s="7" t="s">
        <v>13</v>
      </c>
      <c r="E15" s="23">
        <f>SUM(F15:N15)</f>
        <v>680.30804999999998</v>
      </c>
      <c r="F15" s="60">
        <v>680.30804999999998</v>
      </c>
      <c r="G15" s="47">
        <v>0</v>
      </c>
      <c r="H15" s="152">
        <v>0</v>
      </c>
      <c r="I15" s="153"/>
      <c r="J15" s="153"/>
      <c r="K15" s="153"/>
      <c r="L15" s="154"/>
      <c r="M15" s="11">
        <v>0</v>
      </c>
      <c r="N15" s="14">
        <v>0</v>
      </c>
      <c r="O15" s="168"/>
    </row>
    <row r="16" spans="1:15" ht="24.95" customHeight="1" thickBot="1" x14ac:dyDescent="0.3">
      <c r="A16" s="144"/>
      <c r="B16" s="145"/>
      <c r="C16" s="6" t="s">
        <v>11</v>
      </c>
      <c r="D16" s="7" t="s">
        <v>21</v>
      </c>
      <c r="E16" s="23">
        <f>SUM(F16:N16)</f>
        <v>0</v>
      </c>
      <c r="F16" s="60">
        <v>0</v>
      </c>
      <c r="G16" s="23">
        <v>0</v>
      </c>
      <c r="H16" s="152">
        <v>0</v>
      </c>
      <c r="I16" s="153"/>
      <c r="J16" s="153"/>
      <c r="K16" s="153"/>
      <c r="L16" s="154"/>
      <c r="M16" s="11">
        <v>0</v>
      </c>
      <c r="N16" s="11">
        <v>0</v>
      </c>
      <c r="O16" s="168"/>
    </row>
    <row r="17" spans="1:15" ht="24.95" customHeight="1" thickBot="1" x14ac:dyDescent="0.3">
      <c r="A17" s="144"/>
      <c r="B17" s="145" t="s">
        <v>216</v>
      </c>
      <c r="C17" s="146" t="s">
        <v>14</v>
      </c>
      <c r="D17" s="146" t="s">
        <v>14</v>
      </c>
      <c r="E17" s="146" t="s">
        <v>15</v>
      </c>
      <c r="F17" s="147">
        <v>1</v>
      </c>
      <c r="G17" s="147">
        <v>0</v>
      </c>
      <c r="H17" s="146" t="s">
        <v>269</v>
      </c>
      <c r="I17" s="158" t="s">
        <v>16</v>
      </c>
      <c r="J17" s="159"/>
      <c r="K17" s="159"/>
      <c r="L17" s="160"/>
      <c r="M17" s="146">
        <v>0</v>
      </c>
      <c r="N17" s="146">
        <v>0</v>
      </c>
      <c r="O17" s="168"/>
    </row>
    <row r="18" spans="1:15" ht="37.5" customHeight="1" thickBot="1" x14ac:dyDescent="0.3">
      <c r="A18" s="144"/>
      <c r="B18" s="145"/>
      <c r="C18" s="146"/>
      <c r="D18" s="146"/>
      <c r="E18" s="146"/>
      <c r="F18" s="148"/>
      <c r="G18" s="148"/>
      <c r="H18" s="146"/>
      <c r="I18" s="62" t="s">
        <v>141</v>
      </c>
      <c r="J18" s="62" t="s">
        <v>142</v>
      </c>
      <c r="K18" s="61" t="s">
        <v>143</v>
      </c>
      <c r="L18" s="61" t="s">
        <v>144</v>
      </c>
      <c r="M18" s="146"/>
      <c r="N18" s="146"/>
      <c r="O18" s="168"/>
    </row>
    <row r="19" spans="1:15" ht="24.95" customHeight="1" thickBot="1" x14ac:dyDescent="0.3">
      <c r="A19" s="144"/>
      <c r="B19" s="145"/>
      <c r="C19" s="146"/>
      <c r="D19" s="146"/>
      <c r="E19" s="6">
        <f>F17+G17+H19+M17+N17</f>
        <v>1</v>
      </c>
      <c r="F19" s="149"/>
      <c r="G19" s="149"/>
      <c r="H19" s="61">
        <f>I19+J19+K19+L19</f>
        <v>0</v>
      </c>
      <c r="I19" s="61">
        <v>0</v>
      </c>
      <c r="J19" s="61">
        <v>0</v>
      </c>
      <c r="K19" s="61">
        <v>0</v>
      </c>
      <c r="L19" s="61">
        <v>0</v>
      </c>
      <c r="M19" s="146"/>
      <c r="N19" s="146"/>
      <c r="O19" s="169"/>
    </row>
    <row r="20" spans="1:15" s="42" customFormat="1" ht="24.95" customHeight="1" thickBot="1" x14ac:dyDescent="0.3">
      <c r="A20" s="150" t="s">
        <v>148</v>
      </c>
      <c r="B20" s="151" t="s">
        <v>178</v>
      </c>
      <c r="C20" s="44" t="s">
        <v>11</v>
      </c>
      <c r="D20" s="45" t="s">
        <v>12</v>
      </c>
      <c r="E20" s="46">
        <f>SUM(E21:E24)</f>
        <v>5816.1826500000006</v>
      </c>
      <c r="F20" s="68">
        <f>SUM(F21:F24)</f>
        <v>0</v>
      </c>
      <c r="G20" s="46">
        <f>SUM(G21:G24)</f>
        <v>2601.9398200000001</v>
      </c>
      <c r="H20" s="172">
        <f>SUM(H21:L24)</f>
        <v>1029.6409200000001</v>
      </c>
      <c r="I20" s="173"/>
      <c r="J20" s="173"/>
      <c r="K20" s="173"/>
      <c r="L20" s="174"/>
      <c r="M20" s="46">
        <f>SUM(M21:M24)</f>
        <v>1070.86463</v>
      </c>
      <c r="N20" s="46">
        <f>SUM(N21:N24)</f>
        <v>1113.7372800000001</v>
      </c>
      <c r="O20" s="198" t="s">
        <v>146</v>
      </c>
    </row>
    <row r="21" spans="1:15" s="42" customFormat="1" ht="33" customHeight="1" thickBot="1" x14ac:dyDescent="0.3">
      <c r="A21" s="150"/>
      <c r="B21" s="151"/>
      <c r="C21" s="44" t="s">
        <v>11</v>
      </c>
      <c r="D21" s="45" t="s">
        <v>29</v>
      </c>
      <c r="E21" s="46">
        <f>SUM(F21:N21)</f>
        <v>0</v>
      </c>
      <c r="F21" s="68">
        <v>0</v>
      </c>
      <c r="G21" s="46">
        <v>0</v>
      </c>
      <c r="H21" s="172">
        <v>0</v>
      </c>
      <c r="I21" s="173"/>
      <c r="J21" s="173"/>
      <c r="K21" s="173"/>
      <c r="L21" s="174"/>
      <c r="M21" s="46">
        <v>0</v>
      </c>
      <c r="N21" s="46">
        <v>0</v>
      </c>
      <c r="O21" s="199"/>
    </row>
    <row r="22" spans="1:15" s="42" customFormat="1" ht="33" customHeight="1" thickBot="1" x14ac:dyDescent="0.3">
      <c r="A22" s="150"/>
      <c r="B22" s="151"/>
      <c r="C22" s="44" t="s">
        <v>11</v>
      </c>
      <c r="D22" s="45" t="s">
        <v>23</v>
      </c>
      <c r="E22" s="78">
        <f>SUM(F22:N22)</f>
        <v>0</v>
      </c>
      <c r="F22" s="68">
        <v>0</v>
      </c>
      <c r="G22" s="46">
        <v>0</v>
      </c>
      <c r="H22" s="172">
        <v>0</v>
      </c>
      <c r="I22" s="173"/>
      <c r="J22" s="173"/>
      <c r="K22" s="173"/>
      <c r="L22" s="174"/>
      <c r="M22" s="46">
        <v>0</v>
      </c>
      <c r="N22" s="46">
        <v>0</v>
      </c>
      <c r="O22" s="199"/>
    </row>
    <row r="23" spans="1:15" s="42" customFormat="1" ht="45" customHeight="1" thickBot="1" x14ac:dyDescent="0.3">
      <c r="A23" s="150"/>
      <c r="B23" s="151"/>
      <c r="C23" s="44" t="s">
        <v>11</v>
      </c>
      <c r="D23" s="45" t="s">
        <v>22</v>
      </c>
      <c r="E23" s="78">
        <f>SUM(F23:N23)</f>
        <v>5816.1826500000006</v>
      </c>
      <c r="F23" s="68">
        <v>0</v>
      </c>
      <c r="G23" s="46">
        <v>2601.9398200000001</v>
      </c>
      <c r="H23" s="172">
        <v>1029.6409200000001</v>
      </c>
      <c r="I23" s="173"/>
      <c r="J23" s="173"/>
      <c r="K23" s="173"/>
      <c r="L23" s="174"/>
      <c r="M23" s="46">
        <v>1070.86463</v>
      </c>
      <c r="N23" s="46">
        <v>1113.7372800000001</v>
      </c>
      <c r="O23" s="199"/>
    </row>
    <row r="24" spans="1:15" s="42" customFormat="1" ht="24.95" customHeight="1" thickBot="1" x14ac:dyDescent="0.3">
      <c r="A24" s="150"/>
      <c r="B24" s="151"/>
      <c r="C24" s="44" t="s">
        <v>11</v>
      </c>
      <c r="D24" s="45" t="s">
        <v>21</v>
      </c>
      <c r="E24" s="78">
        <f>SUM(F24:N24)</f>
        <v>0</v>
      </c>
      <c r="F24" s="68">
        <v>0</v>
      </c>
      <c r="G24" s="46">
        <v>0</v>
      </c>
      <c r="H24" s="175">
        <v>0</v>
      </c>
      <c r="I24" s="176"/>
      <c r="J24" s="176"/>
      <c r="K24" s="176"/>
      <c r="L24" s="177"/>
      <c r="M24" s="46">
        <v>0</v>
      </c>
      <c r="N24" s="46">
        <v>0</v>
      </c>
      <c r="O24" s="199"/>
    </row>
    <row r="25" spans="1:15" s="42" customFormat="1" ht="24.95" customHeight="1" thickBot="1" x14ac:dyDescent="0.3">
      <c r="A25" s="150"/>
      <c r="B25" s="151" t="s">
        <v>217</v>
      </c>
      <c r="C25" s="178" t="s">
        <v>14</v>
      </c>
      <c r="D25" s="178" t="s">
        <v>14</v>
      </c>
      <c r="E25" s="178" t="s">
        <v>15</v>
      </c>
      <c r="F25" s="198">
        <v>0</v>
      </c>
      <c r="G25" s="198">
        <v>1</v>
      </c>
      <c r="H25" s="178" t="s">
        <v>269</v>
      </c>
      <c r="I25" s="201" t="s">
        <v>16</v>
      </c>
      <c r="J25" s="202"/>
      <c r="K25" s="202"/>
      <c r="L25" s="203"/>
      <c r="M25" s="178">
        <v>1</v>
      </c>
      <c r="N25" s="178">
        <v>1</v>
      </c>
      <c r="O25" s="199"/>
    </row>
    <row r="26" spans="1:15" s="42" customFormat="1" ht="37.5" customHeight="1" thickBot="1" x14ac:dyDescent="0.3">
      <c r="A26" s="150"/>
      <c r="B26" s="151"/>
      <c r="C26" s="178"/>
      <c r="D26" s="178"/>
      <c r="E26" s="178"/>
      <c r="F26" s="199"/>
      <c r="G26" s="199"/>
      <c r="H26" s="178"/>
      <c r="I26" s="69" t="s">
        <v>141</v>
      </c>
      <c r="J26" s="69" t="s">
        <v>142</v>
      </c>
      <c r="K26" s="67" t="s">
        <v>143</v>
      </c>
      <c r="L26" s="67" t="s">
        <v>144</v>
      </c>
      <c r="M26" s="178"/>
      <c r="N26" s="178"/>
      <c r="O26" s="199"/>
    </row>
    <row r="27" spans="1:15" s="42" customFormat="1" ht="24.95" customHeight="1" thickBot="1" x14ac:dyDescent="0.3">
      <c r="A27" s="150"/>
      <c r="B27" s="151"/>
      <c r="C27" s="178"/>
      <c r="D27" s="178"/>
      <c r="E27" s="44">
        <v>1</v>
      </c>
      <c r="F27" s="200"/>
      <c r="G27" s="200"/>
      <c r="H27" s="67">
        <v>1</v>
      </c>
      <c r="I27" s="67">
        <v>1</v>
      </c>
      <c r="J27" s="67">
        <v>1</v>
      </c>
      <c r="K27" s="67">
        <v>1</v>
      </c>
      <c r="L27" s="67">
        <v>1</v>
      </c>
      <c r="M27" s="178"/>
      <c r="N27" s="178"/>
      <c r="O27" s="200"/>
    </row>
    <row r="28" spans="1:15" s="17" customFormat="1" ht="24.95" customHeight="1" thickBot="1" x14ac:dyDescent="0.3">
      <c r="A28" s="192" t="s">
        <v>149</v>
      </c>
      <c r="B28" s="193" t="s">
        <v>49</v>
      </c>
      <c r="C28" s="49" t="s">
        <v>11</v>
      </c>
      <c r="D28" s="16" t="s">
        <v>12</v>
      </c>
      <c r="E28" s="50">
        <f>SUM(E29:E32)</f>
        <v>545.13730999999996</v>
      </c>
      <c r="F28" s="66">
        <f>SUM(F29:F32)</f>
        <v>545.13730999999996</v>
      </c>
      <c r="G28" s="50">
        <f>SUM(G29:G32)</f>
        <v>0</v>
      </c>
      <c r="H28" s="182">
        <f>SUM(H29:L32)</f>
        <v>0</v>
      </c>
      <c r="I28" s="183"/>
      <c r="J28" s="183"/>
      <c r="K28" s="183"/>
      <c r="L28" s="184"/>
      <c r="M28" s="50">
        <f>SUM(M29:M32)</f>
        <v>0</v>
      </c>
      <c r="N28" s="50">
        <f>SUM(N29:N32)</f>
        <v>0</v>
      </c>
      <c r="O28" s="205" t="s">
        <v>146</v>
      </c>
    </row>
    <row r="29" spans="1:15" s="17" customFormat="1" ht="33" customHeight="1" thickBot="1" x14ac:dyDescent="0.3">
      <c r="A29" s="192"/>
      <c r="B29" s="193"/>
      <c r="C29" s="49" t="s">
        <v>11</v>
      </c>
      <c r="D29" s="16" t="s">
        <v>29</v>
      </c>
      <c r="E29" s="50">
        <f>SUM(F29:N29)</f>
        <v>0</v>
      </c>
      <c r="F29" s="66">
        <v>0</v>
      </c>
      <c r="G29" s="50">
        <v>0</v>
      </c>
      <c r="H29" s="182">
        <v>0</v>
      </c>
      <c r="I29" s="183"/>
      <c r="J29" s="183"/>
      <c r="K29" s="183"/>
      <c r="L29" s="184"/>
      <c r="M29" s="50">
        <v>0</v>
      </c>
      <c r="N29" s="50">
        <v>0</v>
      </c>
      <c r="O29" s="206"/>
    </row>
    <row r="30" spans="1:15" s="17" customFormat="1" ht="33" customHeight="1" thickBot="1" x14ac:dyDescent="0.3">
      <c r="A30" s="192"/>
      <c r="B30" s="193"/>
      <c r="C30" s="49" t="s">
        <v>11</v>
      </c>
      <c r="D30" s="16" t="s">
        <v>23</v>
      </c>
      <c r="E30" s="79">
        <f>SUM(F30:N30)</f>
        <v>0</v>
      </c>
      <c r="F30" s="66">
        <v>0</v>
      </c>
      <c r="G30" s="50">
        <v>0</v>
      </c>
      <c r="H30" s="182">
        <v>0</v>
      </c>
      <c r="I30" s="183"/>
      <c r="J30" s="183"/>
      <c r="K30" s="183"/>
      <c r="L30" s="184"/>
      <c r="M30" s="50">
        <v>0</v>
      </c>
      <c r="N30" s="50">
        <v>0</v>
      </c>
      <c r="O30" s="206"/>
    </row>
    <row r="31" spans="1:15" s="17" customFormat="1" ht="45" customHeight="1" thickBot="1" x14ac:dyDescent="0.3">
      <c r="A31" s="192"/>
      <c r="B31" s="193"/>
      <c r="C31" s="49" t="s">
        <v>11</v>
      </c>
      <c r="D31" s="16" t="s">
        <v>22</v>
      </c>
      <c r="E31" s="79">
        <f>SUM(F31:N31)</f>
        <v>545.13730999999996</v>
      </c>
      <c r="F31" s="66">
        <v>545.13730999999996</v>
      </c>
      <c r="G31" s="50">
        <v>0</v>
      </c>
      <c r="H31" s="182">
        <v>0</v>
      </c>
      <c r="I31" s="183"/>
      <c r="J31" s="183"/>
      <c r="K31" s="183"/>
      <c r="L31" s="184"/>
      <c r="M31" s="50">
        <v>0</v>
      </c>
      <c r="N31" s="50">
        <v>0</v>
      </c>
      <c r="O31" s="206"/>
    </row>
    <row r="32" spans="1:15" s="17" customFormat="1" ht="24.95" customHeight="1" thickBot="1" x14ac:dyDescent="0.3">
      <c r="A32" s="192"/>
      <c r="B32" s="193"/>
      <c r="C32" s="49" t="s">
        <v>11</v>
      </c>
      <c r="D32" s="16" t="s">
        <v>21</v>
      </c>
      <c r="E32" s="79">
        <f>SUM(F32:N32)</f>
        <v>0</v>
      </c>
      <c r="F32" s="66">
        <v>0</v>
      </c>
      <c r="G32" s="50">
        <v>0</v>
      </c>
      <c r="H32" s="182">
        <v>0</v>
      </c>
      <c r="I32" s="183"/>
      <c r="J32" s="183"/>
      <c r="K32" s="183"/>
      <c r="L32" s="184"/>
      <c r="M32" s="50">
        <v>0</v>
      </c>
      <c r="N32" s="50">
        <v>0</v>
      </c>
      <c r="O32" s="206"/>
    </row>
    <row r="33" spans="1:15" s="17" customFormat="1" ht="24.95" customHeight="1" thickBot="1" x14ac:dyDescent="0.3">
      <c r="A33" s="192"/>
      <c r="B33" s="185" t="s">
        <v>50</v>
      </c>
      <c r="C33" s="194" t="s">
        <v>14</v>
      </c>
      <c r="D33" s="194" t="s">
        <v>14</v>
      </c>
      <c r="E33" s="194" t="s">
        <v>15</v>
      </c>
      <c r="F33" s="186">
        <v>0</v>
      </c>
      <c r="G33" s="186">
        <v>0</v>
      </c>
      <c r="H33" s="194" t="s">
        <v>269</v>
      </c>
      <c r="I33" s="179" t="s">
        <v>16</v>
      </c>
      <c r="J33" s="180"/>
      <c r="K33" s="180"/>
      <c r="L33" s="181"/>
      <c r="M33" s="194">
        <v>0</v>
      </c>
      <c r="N33" s="194">
        <v>0</v>
      </c>
      <c r="O33" s="206"/>
    </row>
    <row r="34" spans="1:15" s="17" customFormat="1" ht="37.5" customHeight="1" thickBot="1" x14ac:dyDescent="0.3">
      <c r="A34" s="192"/>
      <c r="B34" s="185"/>
      <c r="C34" s="194"/>
      <c r="D34" s="194"/>
      <c r="E34" s="194"/>
      <c r="F34" s="187"/>
      <c r="G34" s="187"/>
      <c r="H34" s="194"/>
      <c r="I34" s="65" t="s">
        <v>141</v>
      </c>
      <c r="J34" s="65" t="s">
        <v>142</v>
      </c>
      <c r="K34" s="64" t="s">
        <v>143</v>
      </c>
      <c r="L34" s="64" t="s">
        <v>144</v>
      </c>
      <c r="M34" s="194"/>
      <c r="N34" s="194"/>
      <c r="O34" s="206"/>
    </row>
    <row r="35" spans="1:15" s="17" customFormat="1" ht="24.95" customHeight="1" thickBot="1" x14ac:dyDescent="0.3">
      <c r="A35" s="192"/>
      <c r="B35" s="185"/>
      <c r="C35" s="194"/>
      <c r="D35" s="194"/>
      <c r="E35" s="49">
        <f>F33+G33+H35+M33+N33</f>
        <v>0</v>
      </c>
      <c r="F35" s="188"/>
      <c r="G35" s="188"/>
      <c r="H35" s="64">
        <f>I35+J35+K35+L35</f>
        <v>0</v>
      </c>
      <c r="I35" s="64">
        <v>0</v>
      </c>
      <c r="J35" s="64">
        <v>0</v>
      </c>
      <c r="K35" s="64">
        <v>0</v>
      </c>
      <c r="L35" s="64">
        <v>0</v>
      </c>
      <c r="M35" s="194"/>
      <c r="N35" s="194"/>
      <c r="O35" s="207"/>
    </row>
    <row r="36" spans="1:15" ht="24.95" customHeight="1" thickBot="1" x14ac:dyDescent="0.3">
      <c r="A36" s="144">
        <v>2</v>
      </c>
      <c r="B36" s="145" t="s">
        <v>51</v>
      </c>
      <c r="C36" s="6" t="s">
        <v>11</v>
      </c>
      <c r="D36" s="7" t="s">
        <v>12</v>
      </c>
      <c r="E36" s="10">
        <f>SUM(E37:E40)</f>
        <v>0</v>
      </c>
      <c r="F36" s="59">
        <f>SUM(F37:F40)</f>
        <v>0</v>
      </c>
      <c r="G36" s="22">
        <f>SUM(G37:G40)</f>
        <v>0</v>
      </c>
      <c r="H36" s="155">
        <f>SUM(H37:L40)</f>
        <v>0</v>
      </c>
      <c r="I36" s="156"/>
      <c r="J36" s="156"/>
      <c r="K36" s="156"/>
      <c r="L36" s="157"/>
      <c r="M36" s="22">
        <f>SUM(M37:M40)</f>
        <v>0</v>
      </c>
      <c r="N36" s="22">
        <f>SUM(N37:N40)</f>
        <v>0</v>
      </c>
      <c r="O36" s="147" t="s">
        <v>117</v>
      </c>
    </row>
    <row r="37" spans="1:15" ht="33" customHeight="1" thickBot="1" x14ac:dyDescent="0.3">
      <c r="A37" s="144"/>
      <c r="B37" s="145"/>
      <c r="C37" s="6" t="s">
        <v>11</v>
      </c>
      <c r="D37" s="7" t="s">
        <v>29</v>
      </c>
      <c r="E37" s="10">
        <f>SUM(F37:N37)</f>
        <v>0</v>
      </c>
      <c r="F37" s="59">
        <f>F42</f>
        <v>0</v>
      </c>
      <c r="G37" s="22">
        <f>G42</f>
        <v>0</v>
      </c>
      <c r="H37" s="155">
        <f>H42</f>
        <v>0</v>
      </c>
      <c r="I37" s="156"/>
      <c r="J37" s="156"/>
      <c r="K37" s="156"/>
      <c r="L37" s="157"/>
      <c r="M37" s="22">
        <f t="shared" ref="M37:N40" si="1">M40</f>
        <v>0</v>
      </c>
      <c r="N37" s="22">
        <f t="shared" si="1"/>
        <v>0</v>
      </c>
      <c r="O37" s="148"/>
    </row>
    <row r="38" spans="1:15" ht="33" customHeight="1" thickBot="1" x14ac:dyDescent="0.3">
      <c r="A38" s="144"/>
      <c r="B38" s="145"/>
      <c r="C38" s="6" t="s">
        <v>11</v>
      </c>
      <c r="D38" s="7" t="s">
        <v>23</v>
      </c>
      <c r="E38" s="22">
        <f>SUM(F38:N38)</f>
        <v>0</v>
      </c>
      <c r="F38" s="59">
        <f t="shared" ref="F38:G40" si="2">F43</f>
        <v>0</v>
      </c>
      <c r="G38" s="22">
        <f t="shared" si="2"/>
        <v>0</v>
      </c>
      <c r="H38" s="155">
        <v>0</v>
      </c>
      <c r="I38" s="156"/>
      <c r="J38" s="156"/>
      <c r="K38" s="156"/>
      <c r="L38" s="157"/>
      <c r="M38" s="22">
        <f t="shared" si="1"/>
        <v>0</v>
      </c>
      <c r="N38" s="22">
        <f t="shared" si="1"/>
        <v>0</v>
      </c>
      <c r="O38" s="148"/>
    </row>
    <row r="39" spans="1:15" ht="45" customHeight="1" thickBot="1" x14ac:dyDescent="0.3">
      <c r="A39" s="144"/>
      <c r="B39" s="145"/>
      <c r="C39" s="6" t="s">
        <v>11</v>
      </c>
      <c r="D39" s="7" t="s">
        <v>13</v>
      </c>
      <c r="E39" s="22">
        <f>SUM(F39:N39)</f>
        <v>0</v>
      </c>
      <c r="F39" s="59">
        <f t="shared" si="2"/>
        <v>0</v>
      </c>
      <c r="G39" s="22">
        <f t="shared" si="2"/>
        <v>0</v>
      </c>
      <c r="H39" s="155">
        <f>H44</f>
        <v>0</v>
      </c>
      <c r="I39" s="156"/>
      <c r="J39" s="156"/>
      <c r="K39" s="156"/>
      <c r="L39" s="157"/>
      <c r="M39" s="22">
        <f t="shared" si="1"/>
        <v>0</v>
      </c>
      <c r="N39" s="22">
        <f t="shared" si="1"/>
        <v>0</v>
      </c>
      <c r="O39" s="148"/>
    </row>
    <row r="40" spans="1:15" ht="24.95" customHeight="1" thickBot="1" x14ac:dyDescent="0.3">
      <c r="A40" s="144"/>
      <c r="B40" s="145"/>
      <c r="C40" s="6" t="s">
        <v>11</v>
      </c>
      <c r="D40" s="7" t="s">
        <v>21</v>
      </c>
      <c r="E40" s="22">
        <f>SUM(F40:N40)</f>
        <v>0</v>
      </c>
      <c r="F40" s="59">
        <f t="shared" si="2"/>
        <v>0</v>
      </c>
      <c r="G40" s="22">
        <f t="shared" si="2"/>
        <v>0</v>
      </c>
      <c r="H40" s="155">
        <v>0</v>
      </c>
      <c r="I40" s="156"/>
      <c r="J40" s="156"/>
      <c r="K40" s="156"/>
      <c r="L40" s="157"/>
      <c r="M40" s="22">
        <f t="shared" si="1"/>
        <v>0</v>
      </c>
      <c r="N40" s="22">
        <f t="shared" si="1"/>
        <v>0</v>
      </c>
      <c r="O40" s="149"/>
    </row>
    <row r="41" spans="1:15" ht="24.95" customHeight="1" thickBot="1" x14ac:dyDescent="0.3">
      <c r="A41" s="144" t="s">
        <v>150</v>
      </c>
      <c r="B41" s="145" t="s">
        <v>52</v>
      </c>
      <c r="C41" s="6" t="s">
        <v>11</v>
      </c>
      <c r="D41" s="7" t="s">
        <v>12</v>
      </c>
      <c r="E41" s="10">
        <f>SUM(E42:E45)</f>
        <v>0</v>
      </c>
      <c r="F41" s="59">
        <f>SUM(F42:F45)</f>
        <v>0</v>
      </c>
      <c r="G41" s="22">
        <f>SUM(G42:G45)</f>
        <v>0</v>
      </c>
      <c r="H41" s="155">
        <f>SUM(H42:L45)</f>
        <v>0</v>
      </c>
      <c r="I41" s="156"/>
      <c r="J41" s="156"/>
      <c r="K41" s="156"/>
      <c r="L41" s="157"/>
      <c r="M41" s="22">
        <f>SUM(M42:M45)</f>
        <v>0</v>
      </c>
      <c r="N41" s="22">
        <f>SUM(N42:N45)</f>
        <v>0</v>
      </c>
      <c r="O41" s="147" t="s">
        <v>119</v>
      </c>
    </row>
    <row r="42" spans="1:15" ht="33" customHeight="1" thickBot="1" x14ac:dyDescent="0.3">
      <c r="A42" s="144"/>
      <c r="B42" s="145"/>
      <c r="C42" s="6" t="s">
        <v>11</v>
      </c>
      <c r="D42" s="7" t="s">
        <v>29</v>
      </c>
      <c r="E42" s="10">
        <f>SUM(F42:N42)</f>
        <v>0</v>
      </c>
      <c r="F42" s="59">
        <v>0</v>
      </c>
      <c r="G42" s="22">
        <v>0</v>
      </c>
      <c r="H42" s="155">
        <v>0</v>
      </c>
      <c r="I42" s="156"/>
      <c r="J42" s="156"/>
      <c r="K42" s="156"/>
      <c r="L42" s="157"/>
      <c r="M42" s="10">
        <v>0</v>
      </c>
      <c r="N42" s="10">
        <v>0</v>
      </c>
      <c r="O42" s="148"/>
    </row>
    <row r="43" spans="1:15" ht="33" customHeight="1" thickBot="1" x14ac:dyDescent="0.3">
      <c r="A43" s="144"/>
      <c r="B43" s="145"/>
      <c r="C43" s="6" t="s">
        <v>11</v>
      </c>
      <c r="D43" s="7" t="s">
        <v>23</v>
      </c>
      <c r="E43" s="22">
        <f>SUM(F43:N43)</f>
        <v>0</v>
      </c>
      <c r="F43" s="59">
        <v>0</v>
      </c>
      <c r="G43" s="22">
        <v>0</v>
      </c>
      <c r="H43" s="155">
        <v>0</v>
      </c>
      <c r="I43" s="156"/>
      <c r="J43" s="156"/>
      <c r="K43" s="156"/>
      <c r="L43" s="157"/>
      <c r="M43" s="10">
        <v>0</v>
      </c>
      <c r="N43" s="10">
        <v>0</v>
      </c>
      <c r="O43" s="148"/>
    </row>
    <row r="44" spans="1:15" ht="45" customHeight="1" thickBot="1" x14ac:dyDescent="0.3">
      <c r="A44" s="144"/>
      <c r="B44" s="145"/>
      <c r="C44" s="6" t="s">
        <v>11</v>
      </c>
      <c r="D44" s="7" t="s">
        <v>13</v>
      </c>
      <c r="E44" s="22">
        <f>SUM(F44:N44)</f>
        <v>0</v>
      </c>
      <c r="F44" s="59">
        <v>0</v>
      </c>
      <c r="G44" s="22">
        <v>0</v>
      </c>
      <c r="H44" s="155">
        <v>0</v>
      </c>
      <c r="I44" s="156"/>
      <c r="J44" s="156"/>
      <c r="K44" s="156"/>
      <c r="L44" s="157"/>
      <c r="M44" s="10">
        <v>0</v>
      </c>
      <c r="N44" s="10">
        <v>0</v>
      </c>
      <c r="O44" s="148"/>
    </row>
    <row r="45" spans="1:15" ht="24.95" customHeight="1" thickBot="1" x14ac:dyDescent="0.3">
      <c r="A45" s="144"/>
      <c r="B45" s="145"/>
      <c r="C45" s="6" t="s">
        <v>11</v>
      </c>
      <c r="D45" s="7" t="s">
        <v>21</v>
      </c>
      <c r="E45" s="22">
        <f>SUM(F45:N45)</f>
        <v>0</v>
      </c>
      <c r="F45" s="59">
        <v>0</v>
      </c>
      <c r="G45" s="22">
        <v>0</v>
      </c>
      <c r="H45" s="155">
        <v>0</v>
      </c>
      <c r="I45" s="156"/>
      <c r="J45" s="156"/>
      <c r="K45" s="156"/>
      <c r="L45" s="157"/>
      <c r="M45" s="10">
        <v>0</v>
      </c>
      <c r="N45" s="10">
        <v>0</v>
      </c>
      <c r="O45" s="148"/>
    </row>
    <row r="46" spans="1:15" ht="24.95" customHeight="1" thickBot="1" x14ac:dyDescent="0.3">
      <c r="A46" s="144"/>
      <c r="B46" s="145" t="s">
        <v>34</v>
      </c>
      <c r="C46" s="146" t="s">
        <v>14</v>
      </c>
      <c r="D46" s="146" t="s">
        <v>14</v>
      </c>
      <c r="E46" s="146" t="s">
        <v>15</v>
      </c>
      <c r="F46" s="147">
        <v>0</v>
      </c>
      <c r="G46" s="147">
        <v>0</v>
      </c>
      <c r="H46" s="146" t="s">
        <v>269</v>
      </c>
      <c r="I46" s="158" t="s">
        <v>16</v>
      </c>
      <c r="J46" s="159"/>
      <c r="K46" s="159"/>
      <c r="L46" s="160"/>
      <c r="M46" s="146">
        <v>0</v>
      </c>
      <c r="N46" s="146">
        <v>0</v>
      </c>
      <c r="O46" s="148"/>
    </row>
    <row r="47" spans="1:15" ht="33" customHeight="1" thickBot="1" x14ac:dyDescent="0.3">
      <c r="A47" s="144"/>
      <c r="B47" s="145"/>
      <c r="C47" s="146"/>
      <c r="D47" s="146"/>
      <c r="E47" s="146"/>
      <c r="F47" s="148"/>
      <c r="G47" s="148"/>
      <c r="H47" s="146"/>
      <c r="I47" s="62" t="s">
        <v>141</v>
      </c>
      <c r="J47" s="62" t="s">
        <v>142</v>
      </c>
      <c r="K47" s="61" t="s">
        <v>143</v>
      </c>
      <c r="L47" s="61" t="s">
        <v>144</v>
      </c>
      <c r="M47" s="146"/>
      <c r="N47" s="146"/>
      <c r="O47" s="148"/>
    </row>
    <row r="48" spans="1:15" ht="24.95" customHeight="1" thickBot="1" x14ac:dyDescent="0.3">
      <c r="A48" s="144"/>
      <c r="B48" s="145"/>
      <c r="C48" s="146"/>
      <c r="D48" s="146"/>
      <c r="E48" s="6">
        <f>F46+G46+H48+M46+N46</f>
        <v>0</v>
      </c>
      <c r="F48" s="149"/>
      <c r="G48" s="149"/>
      <c r="H48" s="61">
        <f>I48+J48+K48+L48</f>
        <v>0</v>
      </c>
      <c r="I48" s="61">
        <v>0</v>
      </c>
      <c r="J48" s="61">
        <v>0</v>
      </c>
      <c r="K48" s="61">
        <v>0</v>
      </c>
      <c r="L48" s="61">
        <v>0</v>
      </c>
      <c r="M48" s="146"/>
      <c r="N48" s="146"/>
      <c r="O48" s="149"/>
    </row>
    <row r="49" spans="1:15" ht="24.95" customHeight="1" thickBot="1" x14ac:dyDescent="0.3">
      <c r="A49" s="144">
        <v>3</v>
      </c>
      <c r="B49" s="145" t="s">
        <v>179</v>
      </c>
      <c r="C49" s="6" t="s">
        <v>11</v>
      </c>
      <c r="D49" s="7" t="s">
        <v>12</v>
      </c>
      <c r="E49" s="10">
        <f>SUM(E50:E54)</f>
        <v>0</v>
      </c>
      <c r="F49" s="59">
        <f>SUM(F50:F54)</f>
        <v>0</v>
      </c>
      <c r="G49" s="22">
        <f>SUM(G50:G54)</f>
        <v>0</v>
      </c>
      <c r="H49" s="155">
        <f>H52+H53+H54</f>
        <v>0</v>
      </c>
      <c r="I49" s="156"/>
      <c r="J49" s="156"/>
      <c r="K49" s="156"/>
      <c r="L49" s="157"/>
      <c r="M49" s="22">
        <f>SUM(M50:M54)</f>
        <v>0</v>
      </c>
      <c r="N49" s="22">
        <f>SUM(N50:N54)</f>
        <v>0</v>
      </c>
      <c r="O49" s="147" t="s">
        <v>119</v>
      </c>
    </row>
    <row r="50" spans="1:15" ht="33" customHeight="1" thickBot="1" x14ac:dyDescent="0.3">
      <c r="A50" s="144"/>
      <c r="B50" s="145"/>
      <c r="C50" s="6" t="s">
        <v>11</v>
      </c>
      <c r="D50" s="7" t="s">
        <v>29</v>
      </c>
      <c r="E50" s="10">
        <f>SUM(F50:N50)</f>
        <v>0</v>
      </c>
      <c r="F50" s="59">
        <f>F56+F64+F72+F96</f>
        <v>0</v>
      </c>
      <c r="G50" s="22">
        <f t="shared" ref="G50:H53" si="3">G56+G64+G72+G96</f>
        <v>0</v>
      </c>
      <c r="H50" s="155">
        <f>H56+H64+H72+H96+H80+H88</f>
        <v>0</v>
      </c>
      <c r="I50" s="156"/>
      <c r="J50" s="156"/>
      <c r="K50" s="156"/>
      <c r="L50" s="157"/>
      <c r="M50" s="22">
        <f>M56+M64+M72+M96</f>
        <v>0</v>
      </c>
      <c r="N50" s="22">
        <f>N56+N64+N72+N96</f>
        <v>0</v>
      </c>
      <c r="O50" s="148"/>
    </row>
    <row r="51" spans="1:15" ht="33" customHeight="1" thickBot="1" x14ac:dyDescent="0.3">
      <c r="A51" s="144"/>
      <c r="B51" s="145"/>
      <c r="C51" s="6" t="s">
        <v>11</v>
      </c>
      <c r="D51" s="7" t="s">
        <v>23</v>
      </c>
      <c r="E51" s="22">
        <f>SUM(F51:N51)</f>
        <v>0</v>
      </c>
      <c r="F51" s="59">
        <f>F57+F65+F73+F97</f>
        <v>0</v>
      </c>
      <c r="G51" s="22">
        <f t="shared" si="3"/>
        <v>0</v>
      </c>
      <c r="H51" s="155">
        <f>H57+H65+H73+H81+H89+H97</f>
        <v>0</v>
      </c>
      <c r="I51" s="156"/>
      <c r="J51" s="156"/>
      <c r="K51" s="156"/>
      <c r="L51" s="157"/>
      <c r="M51" s="10">
        <f>M54+M55+M58</f>
        <v>0</v>
      </c>
      <c r="N51" s="10">
        <f>N54+N55+N58</f>
        <v>0</v>
      </c>
      <c r="O51" s="148"/>
    </row>
    <row r="52" spans="1:15" ht="38.25" customHeight="1" thickBot="1" x14ac:dyDescent="0.3">
      <c r="A52" s="144"/>
      <c r="B52" s="145"/>
      <c r="C52" s="6" t="s">
        <v>11</v>
      </c>
      <c r="D52" s="7" t="s">
        <v>23</v>
      </c>
      <c r="E52" s="22">
        <f>SUM(F52:N52)</f>
        <v>0</v>
      </c>
      <c r="F52" s="59">
        <f>F58+F66+F74+F98</f>
        <v>0</v>
      </c>
      <c r="G52" s="22">
        <f t="shared" si="3"/>
        <v>0</v>
      </c>
      <c r="H52" s="155">
        <f>H58+H66+H74+H82+H90+H98</f>
        <v>0</v>
      </c>
      <c r="I52" s="156"/>
      <c r="J52" s="156"/>
      <c r="K52" s="156"/>
      <c r="L52" s="157"/>
      <c r="M52" s="10">
        <v>0</v>
      </c>
      <c r="N52" s="10">
        <v>0</v>
      </c>
      <c r="O52" s="148"/>
    </row>
    <row r="53" spans="1:15" ht="45" customHeight="1" thickBot="1" x14ac:dyDescent="0.3">
      <c r="A53" s="144"/>
      <c r="B53" s="145"/>
      <c r="C53" s="6" t="s">
        <v>11</v>
      </c>
      <c r="D53" s="7" t="s">
        <v>13</v>
      </c>
      <c r="E53" s="22">
        <f>SUM(F53:N53)</f>
        <v>0</v>
      </c>
      <c r="F53" s="59">
        <f>F59+F67+F75+F99</f>
        <v>0</v>
      </c>
      <c r="G53" s="22">
        <f t="shared" si="3"/>
        <v>0</v>
      </c>
      <c r="H53" s="155">
        <f t="shared" si="3"/>
        <v>0</v>
      </c>
      <c r="I53" s="156"/>
      <c r="J53" s="156"/>
      <c r="K53" s="156"/>
      <c r="L53" s="157"/>
      <c r="M53" s="10">
        <f>M58+M66+M74+M98</f>
        <v>0</v>
      </c>
      <c r="N53" s="10">
        <f>N58+N66+N74+N98</f>
        <v>0</v>
      </c>
      <c r="O53" s="148"/>
    </row>
    <row r="54" spans="1:15" ht="24.95" customHeight="1" thickBot="1" x14ac:dyDescent="0.3">
      <c r="A54" s="144"/>
      <c r="B54" s="145"/>
      <c r="C54" s="6" t="s">
        <v>11</v>
      </c>
      <c r="D54" s="7" t="s">
        <v>21</v>
      </c>
      <c r="E54" s="22">
        <f>SUM(F54:N54)</f>
        <v>0</v>
      </c>
      <c r="F54" s="59">
        <v>0</v>
      </c>
      <c r="G54" s="22">
        <v>0</v>
      </c>
      <c r="H54" s="155">
        <f>H59+H67+H75+H83+H91+H99</f>
        <v>0</v>
      </c>
      <c r="I54" s="156"/>
      <c r="J54" s="156"/>
      <c r="K54" s="156"/>
      <c r="L54" s="157"/>
      <c r="M54" s="10">
        <v>0</v>
      </c>
      <c r="N54" s="10">
        <v>0</v>
      </c>
      <c r="O54" s="149"/>
    </row>
    <row r="55" spans="1:15" ht="24.95" customHeight="1" thickBot="1" x14ac:dyDescent="0.3">
      <c r="A55" s="144" t="s">
        <v>155</v>
      </c>
      <c r="B55" s="145" t="s">
        <v>180</v>
      </c>
      <c r="C55" s="6" t="s">
        <v>11</v>
      </c>
      <c r="D55" s="7" t="s">
        <v>12</v>
      </c>
      <c r="E55" s="10">
        <f>SUM(E56:E59)</f>
        <v>0</v>
      </c>
      <c r="F55" s="59">
        <f>SUM(F56:F59)</f>
        <v>0</v>
      </c>
      <c r="G55" s="22">
        <f>SUM(G56:G59)</f>
        <v>0</v>
      </c>
      <c r="H55" s="155">
        <f>SUM(H56:L59)</f>
        <v>0</v>
      </c>
      <c r="I55" s="156"/>
      <c r="J55" s="156"/>
      <c r="K55" s="156"/>
      <c r="L55" s="157"/>
      <c r="M55" s="22">
        <f>SUM(M56:M59)</f>
        <v>0</v>
      </c>
      <c r="N55" s="22">
        <f>SUM(N56:N59)</f>
        <v>0</v>
      </c>
      <c r="O55" s="147" t="s">
        <v>117</v>
      </c>
    </row>
    <row r="56" spans="1:15" ht="33" customHeight="1" thickBot="1" x14ac:dyDescent="0.3">
      <c r="A56" s="144"/>
      <c r="B56" s="145"/>
      <c r="C56" s="6" t="s">
        <v>11</v>
      </c>
      <c r="D56" s="7" t="s">
        <v>29</v>
      </c>
      <c r="E56" s="10">
        <f>SUM(F56:N56)</f>
        <v>0</v>
      </c>
      <c r="F56" s="59">
        <v>0</v>
      </c>
      <c r="G56" s="22">
        <v>0</v>
      </c>
      <c r="H56" s="155">
        <v>0</v>
      </c>
      <c r="I56" s="156"/>
      <c r="J56" s="156"/>
      <c r="K56" s="156"/>
      <c r="L56" s="157"/>
      <c r="M56" s="10">
        <v>0</v>
      </c>
      <c r="N56" s="10">
        <v>0</v>
      </c>
      <c r="O56" s="148"/>
    </row>
    <row r="57" spans="1:15" ht="33" customHeight="1" thickBot="1" x14ac:dyDescent="0.3">
      <c r="A57" s="144"/>
      <c r="B57" s="145"/>
      <c r="C57" s="6" t="s">
        <v>11</v>
      </c>
      <c r="D57" s="7" t="s">
        <v>23</v>
      </c>
      <c r="E57" s="76">
        <f>SUM(F57:N57)</f>
        <v>0</v>
      </c>
      <c r="F57" s="59">
        <v>0</v>
      </c>
      <c r="G57" s="22">
        <v>0</v>
      </c>
      <c r="H57" s="155">
        <v>0</v>
      </c>
      <c r="I57" s="156"/>
      <c r="J57" s="156"/>
      <c r="K57" s="156"/>
      <c r="L57" s="157"/>
      <c r="M57" s="10">
        <v>0</v>
      </c>
      <c r="N57" s="10">
        <v>0</v>
      </c>
      <c r="O57" s="148"/>
    </row>
    <row r="58" spans="1:15" ht="45" customHeight="1" thickBot="1" x14ac:dyDescent="0.3">
      <c r="A58" s="144"/>
      <c r="B58" s="145"/>
      <c r="C58" s="6" t="s">
        <v>11</v>
      </c>
      <c r="D58" s="7" t="s">
        <v>13</v>
      </c>
      <c r="E58" s="76">
        <f>SUM(F58:N58)</f>
        <v>0</v>
      </c>
      <c r="F58" s="59">
        <v>0</v>
      </c>
      <c r="G58" s="22">
        <v>0</v>
      </c>
      <c r="H58" s="155">
        <v>0</v>
      </c>
      <c r="I58" s="156"/>
      <c r="J58" s="156"/>
      <c r="K58" s="156"/>
      <c r="L58" s="157"/>
      <c r="M58" s="10">
        <v>0</v>
      </c>
      <c r="N58" s="10">
        <v>0</v>
      </c>
      <c r="O58" s="148"/>
    </row>
    <row r="59" spans="1:15" ht="24.95" customHeight="1" thickBot="1" x14ac:dyDescent="0.3">
      <c r="A59" s="144"/>
      <c r="B59" s="145"/>
      <c r="C59" s="6" t="s">
        <v>11</v>
      </c>
      <c r="D59" s="7" t="s">
        <v>21</v>
      </c>
      <c r="E59" s="76">
        <f>SUM(F59:N59)</f>
        <v>0</v>
      </c>
      <c r="F59" s="59">
        <v>0</v>
      </c>
      <c r="G59" s="22">
        <v>0</v>
      </c>
      <c r="H59" s="155">
        <v>0</v>
      </c>
      <c r="I59" s="156"/>
      <c r="J59" s="156"/>
      <c r="K59" s="156"/>
      <c r="L59" s="157"/>
      <c r="M59" s="10">
        <v>0</v>
      </c>
      <c r="N59" s="10">
        <v>0</v>
      </c>
      <c r="O59" s="148"/>
    </row>
    <row r="60" spans="1:15" ht="24.95" customHeight="1" thickBot="1" x14ac:dyDescent="0.3">
      <c r="A60" s="144"/>
      <c r="B60" s="145" t="s">
        <v>285</v>
      </c>
      <c r="C60" s="146" t="s">
        <v>14</v>
      </c>
      <c r="D60" s="146" t="s">
        <v>14</v>
      </c>
      <c r="E60" s="146" t="s">
        <v>15</v>
      </c>
      <c r="F60" s="147">
        <v>0</v>
      </c>
      <c r="G60" s="147">
        <v>0</v>
      </c>
      <c r="H60" s="146" t="s">
        <v>269</v>
      </c>
      <c r="I60" s="158" t="s">
        <v>16</v>
      </c>
      <c r="J60" s="159"/>
      <c r="K60" s="159"/>
      <c r="L60" s="160"/>
      <c r="M60" s="146">
        <v>0</v>
      </c>
      <c r="N60" s="146">
        <v>0</v>
      </c>
      <c r="O60" s="148"/>
    </row>
    <row r="61" spans="1:15" ht="33" customHeight="1" thickBot="1" x14ac:dyDescent="0.3">
      <c r="A61" s="144"/>
      <c r="B61" s="145"/>
      <c r="C61" s="146"/>
      <c r="D61" s="146"/>
      <c r="E61" s="146"/>
      <c r="F61" s="148"/>
      <c r="G61" s="148"/>
      <c r="H61" s="146"/>
      <c r="I61" s="62" t="s">
        <v>141</v>
      </c>
      <c r="J61" s="62" t="s">
        <v>142</v>
      </c>
      <c r="K61" s="61" t="s">
        <v>143</v>
      </c>
      <c r="L61" s="61" t="s">
        <v>144</v>
      </c>
      <c r="M61" s="146"/>
      <c r="N61" s="146"/>
      <c r="O61" s="148"/>
    </row>
    <row r="62" spans="1:15" ht="24.95" customHeight="1" thickBot="1" x14ac:dyDescent="0.3">
      <c r="A62" s="144"/>
      <c r="B62" s="145"/>
      <c r="C62" s="146"/>
      <c r="D62" s="146"/>
      <c r="E62" s="6">
        <f>F60+H62+M60+N60</f>
        <v>0</v>
      </c>
      <c r="F62" s="149"/>
      <c r="G62" s="149"/>
      <c r="H62" s="61">
        <f>I62+J62+K62+L62</f>
        <v>0</v>
      </c>
      <c r="I62" s="61">
        <v>0</v>
      </c>
      <c r="J62" s="61">
        <v>0</v>
      </c>
      <c r="K62" s="61">
        <v>0</v>
      </c>
      <c r="L62" s="61">
        <v>0</v>
      </c>
      <c r="M62" s="146"/>
      <c r="N62" s="146"/>
      <c r="O62" s="149"/>
    </row>
    <row r="63" spans="1:15" ht="24.95" customHeight="1" thickBot="1" x14ac:dyDescent="0.3">
      <c r="A63" s="144" t="s">
        <v>156</v>
      </c>
      <c r="B63" s="145" t="s">
        <v>181</v>
      </c>
      <c r="C63" s="6" t="s">
        <v>11</v>
      </c>
      <c r="D63" s="7" t="s">
        <v>12</v>
      </c>
      <c r="E63" s="10">
        <f>SUM(E64:E67)</f>
        <v>0</v>
      </c>
      <c r="F63" s="59">
        <f>SUM(F64:F67)</f>
        <v>0</v>
      </c>
      <c r="G63" s="22">
        <f>SUM(G64:G67)</f>
        <v>0</v>
      </c>
      <c r="H63" s="155">
        <f>SUM(H64:L67)</f>
        <v>0</v>
      </c>
      <c r="I63" s="156"/>
      <c r="J63" s="156"/>
      <c r="K63" s="156"/>
      <c r="L63" s="157"/>
      <c r="M63" s="22">
        <f>SUM(M64:M67)</f>
        <v>0</v>
      </c>
      <c r="N63" s="22">
        <f>SUM(N64:N67)</f>
        <v>0</v>
      </c>
      <c r="O63" s="147" t="s">
        <v>114</v>
      </c>
    </row>
    <row r="64" spans="1:15" ht="33" customHeight="1" thickBot="1" x14ac:dyDescent="0.3">
      <c r="A64" s="144"/>
      <c r="B64" s="145"/>
      <c r="C64" s="6" t="s">
        <v>11</v>
      </c>
      <c r="D64" s="7" t="s">
        <v>29</v>
      </c>
      <c r="E64" s="10">
        <f>SUM(F64:N64)</f>
        <v>0</v>
      </c>
      <c r="F64" s="59">
        <v>0</v>
      </c>
      <c r="G64" s="22">
        <v>0</v>
      </c>
      <c r="H64" s="155">
        <v>0</v>
      </c>
      <c r="I64" s="156"/>
      <c r="J64" s="156"/>
      <c r="K64" s="156"/>
      <c r="L64" s="157"/>
      <c r="M64" s="10">
        <v>0</v>
      </c>
      <c r="N64" s="10">
        <v>0</v>
      </c>
      <c r="O64" s="148"/>
    </row>
    <row r="65" spans="1:15" ht="33" customHeight="1" thickBot="1" x14ac:dyDescent="0.3">
      <c r="A65" s="144"/>
      <c r="B65" s="145"/>
      <c r="C65" s="6" t="s">
        <v>11</v>
      </c>
      <c r="D65" s="7" t="s">
        <v>23</v>
      </c>
      <c r="E65" s="22">
        <f>SUM(F65:N65)</f>
        <v>0</v>
      </c>
      <c r="F65" s="59">
        <v>0</v>
      </c>
      <c r="G65" s="22">
        <v>0</v>
      </c>
      <c r="H65" s="155">
        <v>0</v>
      </c>
      <c r="I65" s="156"/>
      <c r="J65" s="156"/>
      <c r="K65" s="156"/>
      <c r="L65" s="157"/>
      <c r="M65" s="10">
        <v>0</v>
      </c>
      <c r="N65" s="10">
        <v>0</v>
      </c>
      <c r="O65" s="148"/>
    </row>
    <row r="66" spans="1:15" ht="45" customHeight="1" thickBot="1" x14ac:dyDescent="0.3">
      <c r="A66" s="144"/>
      <c r="B66" s="145"/>
      <c r="C66" s="6" t="s">
        <v>11</v>
      </c>
      <c r="D66" s="7" t="s">
        <v>13</v>
      </c>
      <c r="E66" s="22">
        <f>SUM(F66:N66)</f>
        <v>0</v>
      </c>
      <c r="F66" s="59">
        <v>0</v>
      </c>
      <c r="G66" s="22">
        <v>0</v>
      </c>
      <c r="H66" s="155">
        <v>0</v>
      </c>
      <c r="I66" s="156"/>
      <c r="J66" s="156"/>
      <c r="K66" s="156"/>
      <c r="L66" s="157"/>
      <c r="M66" s="10">
        <v>0</v>
      </c>
      <c r="N66" s="10">
        <v>0</v>
      </c>
      <c r="O66" s="148"/>
    </row>
    <row r="67" spans="1:15" ht="24.95" customHeight="1" thickBot="1" x14ac:dyDescent="0.3">
      <c r="A67" s="144"/>
      <c r="B67" s="145"/>
      <c r="C67" s="6" t="s">
        <v>11</v>
      </c>
      <c r="D67" s="7" t="s">
        <v>21</v>
      </c>
      <c r="E67" s="22">
        <f>SUM(F67:N67)</f>
        <v>0</v>
      </c>
      <c r="F67" s="59">
        <v>0</v>
      </c>
      <c r="G67" s="22">
        <v>0</v>
      </c>
      <c r="H67" s="155">
        <v>0</v>
      </c>
      <c r="I67" s="156"/>
      <c r="J67" s="156"/>
      <c r="K67" s="156"/>
      <c r="L67" s="157"/>
      <c r="M67" s="10">
        <v>0</v>
      </c>
      <c r="N67" s="10">
        <v>0</v>
      </c>
      <c r="O67" s="148"/>
    </row>
    <row r="68" spans="1:15" ht="24.95" customHeight="1" thickBot="1" x14ac:dyDescent="0.3">
      <c r="A68" s="144"/>
      <c r="B68" s="145" t="s">
        <v>35</v>
      </c>
      <c r="C68" s="146" t="s">
        <v>14</v>
      </c>
      <c r="D68" s="146" t="s">
        <v>14</v>
      </c>
      <c r="E68" s="146" t="s">
        <v>15</v>
      </c>
      <c r="F68" s="147">
        <v>0</v>
      </c>
      <c r="G68" s="147">
        <v>0</v>
      </c>
      <c r="H68" s="146" t="s">
        <v>269</v>
      </c>
      <c r="I68" s="158" t="s">
        <v>16</v>
      </c>
      <c r="J68" s="159"/>
      <c r="K68" s="159"/>
      <c r="L68" s="160"/>
      <c r="M68" s="146">
        <v>0</v>
      </c>
      <c r="N68" s="146">
        <v>0</v>
      </c>
      <c r="O68" s="148"/>
    </row>
    <row r="69" spans="1:15" ht="33" customHeight="1" thickBot="1" x14ac:dyDescent="0.3">
      <c r="A69" s="144"/>
      <c r="B69" s="145"/>
      <c r="C69" s="146"/>
      <c r="D69" s="146"/>
      <c r="E69" s="146"/>
      <c r="F69" s="148"/>
      <c r="G69" s="148"/>
      <c r="H69" s="146"/>
      <c r="I69" s="62" t="s">
        <v>141</v>
      </c>
      <c r="J69" s="62" t="s">
        <v>142</v>
      </c>
      <c r="K69" s="61" t="s">
        <v>143</v>
      </c>
      <c r="L69" s="61" t="s">
        <v>144</v>
      </c>
      <c r="M69" s="146"/>
      <c r="N69" s="146"/>
      <c r="O69" s="148"/>
    </row>
    <row r="70" spans="1:15" ht="24.95" customHeight="1" thickBot="1" x14ac:dyDescent="0.3">
      <c r="A70" s="144"/>
      <c r="B70" s="145"/>
      <c r="C70" s="146"/>
      <c r="D70" s="146"/>
      <c r="E70" s="6">
        <f>F68+G68+H70+M68+N68</f>
        <v>0</v>
      </c>
      <c r="F70" s="149"/>
      <c r="G70" s="149"/>
      <c r="H70" s="61">
        <f>I70+J70+K70+L70</f>
        <v>0</v>
      </c>
      <c r="I70" s="61">
        <v>0</v>
      </c>
      <c r="J70" s="61">
        <v>0</v>
      </c>
      <c r="K70" s="61">
        <v>0</v>
      </c>
      <c r="L70" s="61">
        <v>0</v>
      </c>
      <c r="M70" s="146"/>
      <c r="N70" s="146"/>
      <c r="O70" s="149"/>
    </row>
    <row r="71" spans="1:15" ht="24.95" customHeight="1" thickBot="1" x14ac:dyDescent="0.3">
      <c r="A71" s="144" t="s">
        <v>157</v>
      </c>
      <c r="B71" s="145" t="s">
        <v>182</v>
      </c>
      <c r="C71" s="6" t="s">
        <v>11</v>
      </c>
      <c r="D71" s="7" t="s">
        <v>12</v>
      </c>
      <c r="E71" s="10">
        <f>SUM(E72:E75)</f>
        <v>0</v>
      </c>
      <c r="F71" s="59">
        <f>SUM(F72:F75)</f>
        <v>0</v>
      </c>
      <c r="G71" s="22">
        <f>SUM(G72:G75)</f>
        <v>0</v>
      </c>
      <c r="H71" s="155">
        <f>SUM(H72:L75)</f>
        <v>0</v>
      </c>
      <c r="I71" s="156"/>
      <c r="J71" s="156"/>
      <c r="K71" s="156"/>
      <c r="L71" s="157"/>
      <c r="M71" s="22">
        <f>SUM(M72:M75)</f>
        <v>0</v>
      </c>
      <c r="N71" s="22">
        <f>SUM(N72:N75)</f>
        <v>0</v>
      </c>
      <c r="O71" s="147" t="s">
        <v>114</v>
      </c>
    </row>
    <row r="72" spans="1:15" ht="33" customHeight="1" thickBot="1" x14ac:dyDescent="0.3">
      <c r="A72" s="144"/>
      <c r="B72" s="145"/>
      <c r="C72" s="6" t="s">
        <v>11</v>
      </c>
      <c r="D72" s="7" t="s">
        <v>29</v>
      </c>
      <c r="E72" s="10">
        <f>SUM(F72:N72)</f>
        <v>0</v>
      </c>
      <c r="F72" s="59">
        <v>0</v>
      </c>
      <c r="G72" s="22">
        <v>0</v>
      </c>
      <c r="H72" s="155">
        <v>0</v>
      </c>
      <c r="I72" s="156"/>
      <c r="J72" s="156"/>
      <c r="K72" s="156"/>
      <c r="L72" s="157"/>
      <c r="M72" s="10">
        <v>0</v>
      </c>
      <c r="N72" s="10">
        <v>0</v>
      </c>
      <c r="O72" s="148"/>
    </row>
    <row r="73" spans="1:15" ht="33" customHeight="1" thickBot="1" x14ac:dyDescent="0.3">
      <c r="A73" s="144"/>
      <c r="B73" s="145"/>
      <c r="C73" s="6" t="s">
        <v>11</v>
      </c>
      <c r="D73" s="7" t="s">
        <v>23</v>
      </c>
      <c r="E73" s="76">
        <f>SUM(F73:N73)</f>
        <v>0</v>
      </c>
      <c r="F73" s="59">
        <v>0</v>
      </c>
      <c r="G73" s="22">
        <v>0</v>
      </c>
      <c r="H73" s="155">
        <v>0</v>
      </c>
      <c r="I73" s="156"/>
      <c r="J73" s="156"/>
      <c r="K73" s="156"/>
      <c r="L73" s="157"/>
      <c r="M73" s="10">
        <v>0</v>
      </c>
      <c r="N73" s="10">
        <v>0</v>
      </c>
      <c r="O73" s="148"/>
    </row>
    <row r="74" spans="1:15" ht="45" customHeight="1" thickBot="1" x14ac:dyDescent="0.3">
      <c r="A74" s="144"/>
      <c r="B74" s="145"/>
      <c r="C74" s="6" t="s">
        <v>11</v>
      </c>
      <c r="D74" s="7" t="s">
        <v>13</v>
      </c>
      <c r="E74" s="76">
        <f>SUM(F74:N74)</f>
        <v>0</v>
      </c>
      <c r="F74" s="59">
        <v>0</v>
      </c>
      <c r="G74" s="22">
        <v>0</v>
      </c>
      <c r="H74" s="155">
        <v>0</v>
      </c>
      <c r="I74" s="156"/>
      <c r="J74" s="156"/>
      <c r="K74" s="156"/>
      <c r="L74" s="157"/>
      <c r="M74" s="10">
        <v>0</v>
      </c>
      <c r="N74" s="10">
        <v>0</v>
      </c>
      <c r="O74" s="148"/>
    </row>
    <row r="75" spans="1:15" ht="24.95" customHeight="1" thickBot="1" x14ac:dyDescent="0.3">
      <c r="A75" s="144"/>
      <c r="B75" s="145"/>
      <c r="C75" s="6" t="s">
        <v>11</v>
      </c>
      <c r="D75" s="7" t="s">
        <v>21</v>
      </c>
      <c r="E75" s="76">
        <f>SUM(F75:N75)</f>
        <v>0</v>
      </c>
      <c r="F75" s="59">
        <v>0</v>
      </c>
      <c r="G75" s="22">
        <v>0</v>
      </c>
      <c r="H75" s="155">
        <v>0</v>
      </c>
      <c r="I75" s="156"/>
      <c r="J75" s="156"/>
      <c r="K75" s="156"/>
      <c r="L75" s="157"/>
      <c r="M75" s="10">
        <v>0</v>
      </c>
      <c r="N75" s="10">
        <v>0</v>
      </c>
      <c r="O75" s="148"/>
    </row>
    <row r="76" spans="1:15" ht="24.95" customHeight="1" thickBot="1" x14ac:dyDescent="0.3">
      <c r="A76" s="144"/>
      <c r="B76" s="145" t="s">
        <v>220</v>
      </c>
      <c r="C76" s="146" t="s">
        <v>14</v>
      </c>
      <c r="D76" s="146" t="s">
        <v>14</v>
      </c>
      <c r="E76" s="146" t="s">
        <v>15</v>
      </c>
      <c r="F76" s="147">
        <v>1</v>
      </c>
      <c r="G76" s="147">
        <v>1</v>
      </c>
      <c r="H76" s="146" t="s">
        <v>269</v>
      </c>
      <c r="I76" s="158" t="s">
        <v>16</v>
      </c>
      <c r="J76" s="159"/>
      <c r="K76" s="159"/>
      <c r="L76" s="160"/>
      <c r="M76" s="146">
        <v>0</v>
      </c>
      <c r="N76" s="146">
        <v>0</v>
      </c>
      <c r="O76" s="148"/>
    </row>
    <row r="77" spans="1:15" ht="33" customHeight="1" thickBot="1" x14ac:dyDescent="0.3">
      <c r="A77" s="144"/>
      <c r="B77" s="145"/>
      <c r="C77" s="146"/>
      <c r="D77" s="146"/>
      <c r="E77" s="146"/>
      <c r="F77" s="148"/>
      <c r="G77" s="148"/>
      <c r="H77" s="146"/>
      <c r="I77" s="62" t="s">
        <v>141</v>
      </c>
      <c r="J77" s="62" t="s">
        <v>142</v>
      </c>
      <c r="K77" s="61" t="s">
        <v>143</v>
      </c>
      <c r="L77" s="61" t="s">
        <v>144</v>
      </c>
      <c r="M77" s="146"/>
      <c r="N77" s="146"/>
      <c r="O77" s="148"/>
    </row>
    <row r="78" spans="1:15" ht="24.95" customHeight="1" thickBot="1" x14ac:dyDescent="0.3">
      <c r="A78" s="144"/>
      <c r="B78" s="145"/>
      <c r="C78" s="146"/>
      <c r="D78" s="146"/>
      <c r="E78" s="6">
        <f>SUM(F76+G76+H78+M76+N76)</f>
        <v>2</v>
      </c>
      <c r="F78" s="149"/>
      <c r="G78" s="149"/>
      <c r="H78" s="61">
        <f>I78+J78+K78+L78</f>
        <v>0</v>
      </c>
      <c r="I78" s="61">
        <v>0</v>
      </c>
      <c r="J78" s="61">
        <v>0</v>
      </c>
      <c r="K78" s="61">
        <v>0</v>
      </c>
      <c r="L78" s="61">
        <v>0</v>
      </c>
      <c r="M78" s="146"/>
      <c r="N78" s="146"/>
      <c r="O78" s="149"/>
    </row>
    <row r="79" spans="1:15" ht="24.95" customHeight="1" thickBot="1" x14ac:dyDescent="0.3">
      <c r="A79" s="144" t="s">
        <v>158</v>
      </c>
      <c r="B79" s="145" t="s">
        <v>183</v>
      </c>
      <c r="C79" s="56" t="s">
        <v>11</v>
      </c>
      <c r="D79" s="20" t="s">
        <v>12</v>
      </c>
      <c r="E79" s="57">
        <f>SUM(E80:E83)</f>
        <v>0</v>
      </c>
      <c r="F79" s="59">
        <f>SUM(F80:F83)</f>
        <v>0</v>
      </c>
      <c r="G79" s="57">
        <f>SUM(G80:G83)</f>
        <v>0</v>
      </c>
      <c r="H79" s="155">
        <f>SUM(H80:L83)</f>
        <v>0</v>
      </c>
      <c r="I79" s="156"/>
      <c r="J79" s="156"/>
      <c r="K79" s="156"/>
      <c r="L79" s="157"/>
      <c r="M79" s="57">
        <f>SUM(M80:M83)</f>
        <v>0</v>
      </c>
      <c r="N79" s="57">
        <f>SUM(N80:N83)</f>
        <v>0</v>
      </c>
      <c r="O79" s="147" t="s">
        <v>114</v>
      </c>
    </row>
    <row r="80" spans="1:15" ht="32.1" customHeight="1" thickBot="1" x14ac:dyDescent="0.3">
      <c r="A80" s="144"/>
      <c r="B80" s="145"/>
      <c r="C80" s="56" t="s">
        <v>11</v>
      </c>
      <c r="D80" s="20" t="s">
        <v>29</v>
      </c>
      <c r="E80" s="57">
        <f>SUM(G80:N80)</f>
        <v>0</v>
      </c>
      <c r="F80" s="59">
        <v>0</v>
      </c>
      <c r="G80" s="57">
        <v>0</v>
      </c>
      <c r="H80" s="155">
        <v>0</v>
      </c>
      <c r="I80" s="156"/>
      <c r="J80" s="156"/>
      <c r="K80" s="156"/>
      <c r="L80" s="157"/>
      <c r="M80" s="57">
        <v>0</v>
      </c>
      <c r="N80" s="57">
        <v>0</v>
      </c>
      <c r="O80" s="148"/>
    </row>
    <row r="81" spans="1:15" ht="32.1" customHeight="1" thickBot="1" x14ac:dyDescent="0.3">
      <c r="A81" s="144"/>
      <c r="B81" s="145"/>
      <c r="C81" s="56" t="s">
        <v>11</v>
      </c>
      <c r="D81" s="20" t="s">
        <v>23</v>
      </c>
      <c r="E81" s="57">
        <f>SUM(G81:N81)</f>
        <v>0</v>
      </c>
      <c r="F81" s="59">
        <v>0</v>
      </c>
      <c r="G81" s="57">
        <v>0</v>
      </c>
      <c r="H81" s="155">
        <v>0</v>
      </c>
      <c r="I81" s="156"/>
      <c r="J81" s="156"/>
      <c r="K81" s="156"/>
      <c r="L81" s="157"/>
      <c r="M81" s="57">
        <v>0</v>
      </c>
      <c r="N81" s="57">
        <v>0</v>
      </c>
      <c r="O81" s="148"/>
    </row>
    <row r="82" spans="1:15" ht="45" customHeight="1" thickBot="1" x14ac:dyDescent="0.3">
      <c r="A82" s="144"/>
      <c r="B82" s="145"/>
      <c r="C82" s="56" t="s">
        <v>11</v>
      </c>
      <c r="D82" s="20" t="s">
        <v>13</v>
      </c>
      <c r="E82" s="57">
        <f>SUM(G82:N82)</f>
        <v>0</v>
      </c>
      <c r="F82" s="59">
        <v>0</v>
      </c>
      <c r="G82" s="57">
        <v>0</v>
      </c>
      <c r="H82" s="155">
        <v>0</v>
      </c>
      <c r="I82" s="156"/>
      <c r="J82" s="156"/>
      <c r="K82" s="156"/>
      <c r="L82" s="157"/>
      <c r="M82" s="57">
        <v>0</v>
      </c>
      <c r="N82" s="57">
        <v>0</v>
      </c>
      <c r="O82" s="148"/>
    </row>
    <row r="83" spans="1:15" ht="24" customHeight="1" thickBot="1" x14ac:dyDescent="0.3">
      <c r="A83" s="144"/>
      <c r="B83" s="145"/>
      <c r="C83" s="56" t="s">
        <v>11</v>
      </c>
      <c r="D83" s="20" t="s">
        <v>21</v>
      </c>
      <c r="E83" s="57">
        <f>SUM(G83:N83)</f>
        <v>0</v>
      </c>
      <c r="F83" s="59">
        <v>0</v>
      </c>
      <c r="G83" s="57">
        <v>0</v>
      </c>
      <c r="H83" s="155">
        <v>0</v>
      </c>
      <c r="I83" s="156"/>
      <c r="J83" s="156"/>
      <c r="K83" s="156"/>
      <c r="L83" s="157"/>
      <c r="M83" s="57">
        <v>0</v>
      </c>
      <c r="N83" s="57">
        <v>0</v>
      </c>
      <c r="O83" s="148"/>
    </row>
    <row r="84" spans="1:15" ht="24" customHeight="1" thickBot="1" x14ac:dyDescent="0.3">
      <c r="A84" s="144"/>
      <c r="B84" s="145" t="s">
        <v>53</v>
      </c>
      <c r="C84" s="146" t="s">
        <v>14</v>
      </c>
      <c r="D84" s="146" t="s">
        <v>14</v>
      </c>
      <c r="E84" s="146" t="s">
        <v>15</v>
      </c>
      <c r="F84" s="147">
        <v>1</v>
      </c>
      <c r="G84" s="147">
        <v>1</v>
      </c>
      <c r="H84" s="146" t="s">
        <v>269</v>
      </c>
      <c r="I84" s="158" t="s">
        <v>16</v>
      </c>
      <c r="J84" s="159"/>
      <c r="K84" s="159"/>
      <c r="L84" s="160"/>
      <c r="M84" s="146">
        <v>1</v>
      </c>
      <c r="N84" s="146">
        <v>1</v>
      </c>
      <c r="O84" s="148"/>
    </row>
    <row r="85" spans="1:15" ht="32.1" customHeight="1" thickBot="1" x14ac:dyDescent="0.3">
      <c r="A85" s="144"/>
      <c r="B85" s="145"/>
      <c r="C85" s="146"/>
      <c r="D85" s="146"/>
      <c r="E85" s="146"/>
      <c r="F85" s="148"/>
      <c r="G85" s="148"/>
      <c r="H85" s="146"/>
      <c r="I85" s="62" t="s">
        <v>141</v>
      </c>
      <c r="J85" s="62" t="s">
        <v>142</v>
      </c>
      <c r="K85" s="61" t="s">
        <v>143</v>
      </c>
      <c r="L85" s="61" t="s">
        <v>144</v>
      </c>
      <c r="M85" s="146"/>
      <c r="N85" s="146"/>
      <c r="O85" s="148"/>
    </row>
    <row r="86" spans="1:15" ht="24" customHeight="1" thickBot="1" x14ac:dyDescent="0.3">
      <c r="A86" s="144"/>
      <c r="B86" s="145"/>
      <c r="C86" s="146"/>
      <c r="D86" s="146"/>
      <c r="E86" s="56">
        <f>F84+G84+H86+M84+N84</f>
        <v>5</v>
      </c>
      <c r="F86" s="149"/>
      <c r="G86" s="149"/>
      <c r="H86" s="61">
        <f>I86+J86+K86+L86</f>
        <v>1</v>
      </c>
      <c r="I86" s="61">
        <v>0</v>
      </c>
      <c r="J86" s="61">
        <v>0</v>
      </c>
      <c r="K86" s="61">
        <v>1</v>
      </c>
      <c r="L86" s="61">
        <v>0</v>
      </c>
      <c r="M86" s="146"/>
      <c r="N86" s="146"/>
      <c r="O86" s="149"/>
    </row>
    <row r="87" spans="1:15" ht="24" customHeight="1" thickBot="1" x14ac:dyDescent="0.3">
      <c r="A87" s="144" t="s">
        <v>189</v>
      </c>
      <c r="B87" s="145" t="s">
        <v>274</v>
      </c>
      <c r="C87" s="56" t="s">
        <v>273</v>
      </c>
      <c r="D87" s="20" t="s">
        <v>12</v>
      </c>
      <c r="E87" s="57">
        <f>SUM(E88:E91)</f>
        <v>0</v>
      </c>
      <c r="F87" s="59">
        <f>SUM(F88:F91)</f>
        <v>0</v>
      </c>
      <c r="G87" s="57">
        <f>SUM(G88:G91)</f>
        <v>0</v>
      </c>
      <c r="H87" s="155">
        <f>SUM(H88:L91)</f>
        <v>0</v>
      </c>
      <c r="I87" s="156"/>
      <c r="J87" s="156"/>
      <c r="K87" s="156"/>
      <c r="L87" s="157"/>
      <c r="M87" s="57">
        <f>SUM(M88:M91)</f>
        <v>0</v>
      </c>
      <c r="N87" s="57">
        <f>SUM(N88:N91)</f>
        <v>0</v>
      </c>
      <c r="O87" s="147" t="s">
        <v>114</v>
      </c>
    </row>
    <row r="88" spans="1:15" ht="32.1" customHeight="1" thickBot="1" x14ac:dyDescent="0.3">
      <c r="A88" s="144"/>
      <c r="B88" s="145"/>
      <c r="C88" s="61" t="s">
        <v>273</v>
      </c>
      <c r="D88" s="20" t="s">
        <v>29</v>
      </c>
      <c r="E88" s="57">
        <f>SUM(G88:N88)</f>
        <v>0</v>
      </c>
      <c r="F88" s="59">
        <v>0</v>
      </c>
      <c r="G88" s="57">
        <v>0</v>
      </c>
      <c r="H88" s="155">
        <v>0</v>
      </c>
      <c r="I88" s="156"/>
      <c r="J88" s="156"/>
      <c r="K88" s="156"/>
      <c r="L88" s="157"/>
      <c r="M88" s="57">
        <v>0</v>
      </c>
      <c r="N88" s="57">
        <v>0</v>
      </c>
      <c r="O88" s="148"/>
    </row>
    <row r="89" spans="1:15" ht="32.1" customHeight="1" thickBot="1" x14ac:dyDescent="0.3">
      <c r="A89" s="144"/>
      <c r="B89" s="145"/>
      <c r="C89" s="61" t="s">
        <v>273</v>
      </c>
      <c r="D89" s="20" t="s">
        <v>23</v>
      </c>
      <c r="E89" s="57">
        <f>SUM(G89:N89)</f>
        <v>0</v>
      </c>
      <c r="F89" s="59">
        <v>0</v>
      </c>
      <c r="G89" s="57">
        <v>0</v>
      </c>
      <c r="H89" s="155">
        <v>0</v>
      </c>
      <c r="I89" s="156"/>
      <c r="J89" s="156"/>
      <c r="K89" s="156"/>
      <c r="L89" s="157"/>
      <c r="M89" s="57">
        <v>0</v>
      </c>
      <c r="N89" s="57">
        <v>0</v>
      </c>
      <c r="O89" s="148"/>
    </row>
    <row r="90" spans="1:15" ht="45" customHeight="1" thickBot="1" x14ac:dyDescent="0.3">
      <c r="A90" s="144"/>
      <c r="B90" s="145"/>
      <c r="C90" s="61" t="s">
        <v>273</v>
      </c>
      <c r="D90" s="20" t="s">
        <v>13</v>
      </c>
      <c r="E90" s="57">
        <f>SUM(G90:N90)</f>
        <v>0</v>
      </c>
      <c r="F90" s="59">
        <v>0</v>
      </c>
      <c r="G90" s="57">
        <v>0</v>
      </c>
      <c r="H90" s="155">
        <v>0</v>
      </c>
      <c r="I90" s="156"/>
      <c r="J90" s="156"/>
      <c r="K90" s="156"/>
      <c r="L90" s="157"/>
      <c r="M90" s="57">
        <v>0</v>
      </c>
      <c r="N90" s="57">
        <v>0</v>
      </c>
      <c r="O90" s="148"/>
    </row>
    <row r="91" spans="1:15" ht="24" customHeight="1" thickBot="1" x14ac:dyDescent="0.3">
      <c r="A91" s="144"/>
      <c r="B91" s="145"/>
      <c r="C91" s="61" t="s">
        <v>273</v>
      </c>
      <c r="D91" s="20" t="s">
        <v>21</v>
      </c>
      <c r="E91" s="57">
        <f>SUM(G91:N91)</f>
        <v>0</v>
      </c>
      <c r="F91" s="59">
        <v>0</v>
      </c>
      <c r="G91" s="57">
        <v>0</v>
      </c>
      <c r="H91" s="155">
        <v>0</v>
      </c>
      <c r="I91" s="156"/>
      <c r="J91" s="156"/>
      <c r="K91" s="156"/>
      <c r="L91" s="157"/>
      <c r="M91" s="57">
        <v>0</v>
      </c>
      <c r="N91" s="57">
        <v>0</v>
      </c>
      <c r="O91" s="148"/>
    </row>
    <row r="92" spans="1:15" ht="24" customHeight="1" thickBot="1" x14ac:dyDescent="0.3">
      <c r="A92" s="144"/>
      <c r="B92" s="145" t="s">
        <v>275</v>
      </c>
      <c r="C92" s="146" t="s">
        <v>14</v>
      </c>
      <c r="D92" s="146" t="s">
        <v>14</v>
      </c>
      <c r="E92" s="146" t="s">
        <v>15</v>
      </c>
      <c r="F92" s="147">
        <v>0</v>
      </c>
      <c r="G92" s="147">
        <v>0</v>
      </c>
      <c r="H92" s="146" t="s">
        <v>269</v>
      </c>
      <c r="I92" s="158" t="s">
        <v>16</v>
      </c>
      <c r="J92" s="159"/>
      <c r="K92" s="159"/>
      <c r="L92" s="160"/>
      <c r="M92" s="146">
        <v>1</v>
      </c>
      <c r="N92" s="146">
        <v>0</v>
      </c>
      <c r="O92" s="148"/>
    </row>
    <row r="93" spans="1:15" ht="32.1" customHeight="1" thickBot="1" x14ac:dyDescent="0.3">
      <c r="A93" s="144"/>
      <c r="B93" s="145"/>
      <c r="C93" s="146"/>
      <c r="D93" s="146"/>
      <c r="E93" s="146"/>
      <c r="F93" s="148"/>
      <c r="G93" s="148"/>
      <c r="H93" s="146"/>
      <c r="I93" s="62" t="s">
        <v>141</v>
      </c>
      <c r="J93" s="62" t="s">
        <v>142</v>
      </c>
      <c r="K93" s="61" t="s">
        <v>143</v>
      </c>
      <c r="L93" s="61" t="s">
        <v>144</v>
      </c>
      <c r="M93" s="146"/>
      <c r="N93" s="146"/>
      <c r="O93" s="148"/>
    </row>
    <row r="94" spans="1:15" ht="24" customHeight="1" thickBot="1" x14ac:dyDescent="0.3">
      <c r="A94" s="144"/>
      <c r="B94" s="145"/>
      <c r="C94" s="146"/>
      <c r="D94" s="146"/>
      <c r="E94" s="56">
        <f>F92+G92+H94+M92+N92</f>
        <v>1</v>
      </c>
      <c r="F94" s="149"/>
      <c r="G94" s="149"/>
      <c r="H94" s="61">
        <f>I94+J94+K94+L94</f>
        <v>0</v>
      </c>
      <c r="I94" s="61">
        <v>0</v>
      </c>
      <c r="J94" s="61">
        <v>0</v>
      </c>
      <c r="K94" s="61">
        <v>0</v>
      </c>
      <c r="L94" s="61">
        <v>0</v>
      </c>
      <c r="M94" s="146"/>
      <c r="N94" s="146"/>
      <c r="O94" s="149"/>
    </row>
    <row r="95" spans="1:15" ht="24" customHeight="1" thickBot="1" x14ac:dyDescent="0.3">
      <c r="A95" s="144" t="s">
        <v>272</v>
      </c>
      <c r="B95" s="145" t="s">
        <v>276</v>
      </c>
      <c r="C95" s="61" t="s">
        <v>273</v>
      </c>
      <c r="D95" s="7" t="s">
        <v>12</v>
      </c>
      <c r="E95" s="10">
        <f>SUM(E96:E99)</f>
        <v>0</v>
      </c>
      <c r="F95" s="59">
        <f>SUM(F96:F99)</f>
        <v>0</v>
      </c>
      <c r="G95" s="22">
        <f>SUM(G96:G99)</f>
        <v>0</v>
      </c>
      <c r="H95" s="155">
        <f>SUM(H96:L99)</f>
        <v>0</v>
      </c>
      <c r="I95" s="156"/>
      <c r="J95" s="156"/>
      <c r="K95" s="156"/>
      <c r="L95" s="157"/>
      <c r="M95" s="22">
        <f>SUM(M96:M99)</f>
        <v>0</v>
      </c>
      <c r="N95" s="22">
        <f>SUM(N96:N99)</f>
        <v>0</v>
      </c>
      <c r="O95" s="147" t="s">
        <v>114</v>
      </c>
    </row>
    <row r="96" spans="1:15" ht="32.1" customHeight="1" thickBot="1" x14ac:dyDescent="0.3">
      <c r="A96" s="144"/>
      <c r="B96" s="145"/>
      <c r="C96" s="61" t="s">
        <v>273</v>
      </c>
      <c r="D96" s="7" t="s">
        <v>29</v>
      </c>
      <c r="E96" s="10">
        <f>SUM(G96:N96)</f>
        <v>0</v>
      </c>
      <c r="F96" s="59">
        <v>0</v>
      </c>
      <c r="G96" s="22">
        <v>0</v>
      </c>
      <c r="H96" s="155">
        <v>0</v>
      </c>
      <c r="I96" s="156"/>
      <c r="J96" s="156"/>
      <c r="K96" s="156"/>
      <c r="L96" s="157"/>
      <c r="M96" s="10">
        <v>0</v>
      </c>
      <c r="N96" s="10">
        <v>0</v>
      </c>
      <c r="O96" s="148"/>
    </row>
    <row r="97" spans="1:15" ht="32.1" customHeight="1" thickBot="1" x14ac:dyDescent="0.3">
      <c r="A97" s="144"/>
      <c r="B97" s="145"/>
      <c r="C97" s="61" t="s">
        <v>273</v>
      </c>
      <c r="D97" s="7" t="s">
        <v>23</v>
      </c>
      <c r="E97" s="22">
        <f>SUM(G97:N97)</f>
        <v>0</v>
      </c>
      <c r="F97" s="59">
        <v>0</v>
      </c>
      <c r="G97" s="22">
        <v>0</v>
      </c>
      <c r="H97" s="155">
        <v>0</v>
      </c>
      <c r="I97" s="156"/>
      <c r="J97" s="156"/>
      <c r="K97" s="156"/>
      <c r="L97" s="157"/>
      <c r="M97" s="10">
        <v>0</v>
      </c>
      <c r="N97" s="10">
        <v>0</v>
      </c>
      <c r="O97" s="148"/>
    </row>
    <row r="98" spans="1:15" ht="45" customHeight="1" thickBot="1" x14ac:dyDescent="0.3">
      <c r="A98" s="144"/>
      <c r="B98" s="145"/>
      <c r="C98" s="61" t="s">
        <v>273</v>
      </c>
      <c r="D98" s="7" t="s">
        <v>13</v>
      </c>
      <c r="E98" s="22">
        <f>SUM(G98:N98)</f>
        <v>0</v>
      </c>
      <c r="F98" s="59">
        <v>0</v>
      </c>
      <c r="G98" s="22">
        <v>0</v>
      </c>
      <c r="H98" s="155">
        <v>0</v>
      </c>
      <c r="I98" s="156"/>
      <c r="J98" s="156"/>
      <c r="K98" s="156"/>
      <c r="L98" s="157"/>
      <c r="M98" s="10">
        <v>0</v>
      </c>
      <c r="N98" s="10">
        <v>0</v>
      </c>
      <c r="O98" s="148"/>
    </row>
    <row r="99" spans="1:15" ht="24" customHeight="1" thickBot="1" x14ac:dyDescent="0.3">
      <c r="A99" s="144"/>
      <c r="B99" s="145"/>
      <c r="C99" s="61" t="s">
        <v>273</v>
      </c>
      <c r="D99" s="7" t="s">
        <v>21</v>
      </c>
      <c r="E99" s="22">
        <f>SUM(G99:N99)</f>
        <v>0</v>
      </c>
      <c r="F99" s="59">
        <v>0</v>
      </c>
      <c r="G99" s="22">
        <v>0</v>
      </c>
      <c r="H99" s="155">
        <v>0</v>
      </c>
      <c r="I99" s="156"/>
      <c r="J99" s="156"/>
      <c r="K99" s="156"/>
      <c r="L99" s="157"/>
      <c r="M99" s="10">
        <v>0</v>
      </c>
      <c r="N99" s="10">
        <v>0</v>
      </c>
      <c r="O99" s="148"/>
    </row>
    <row r="100" spans="1:15" ht="24" customHeight="1" thickBot="1" x14ac:dyDescent="0.3">
      <c r="A100" s="144"/>
      <c r="B100" s="145" t="s">
        <v>277</v>
      </c>
      <c r="C100" s="146" t="s">
        <v>14</v>
      </c>
      <c r="D100" s="146" t="s">
        <v>14</v>
      </c>
      <c r="E100" s="146" t="s">
        <v>15</v>
      </c>
      <c r="F100" s="147">
        <v>0</v>
      </c>
      <c r="G100" s="147">
        <v>0</v>
      </c>
      <c r="H100" s="146" t="s">
        <v>269</v>
      </c>
      <c r="I100" s="158" t="s">
        <v>16</v>
      </c>
      <c r="J100" s="159"/>
      <c r="K100" s="159"/>
      <c r="L100" s="160"/>
      <c r="M100" s="146">
        <v>0</v>
      </c>
      <c r="N100" s="146">
        <v>0</v>
      </c>
      <c r="O100" s="148"/>
    </row>
    <row r="101" spans="1:15" ht="32.1" customHeight="1" thickBot="1" x14ac:dyDescent="0.3">
      <c r="A101" s="144"/>
      <c r="B101" s="145"/>
      <c r="C101" s="146"/>
      <c r="D101" s="146"/>
      <c r="E101" s="146"/>
      <c r="F101" s="148"/>
      <c r="G101" s="148"/>
      <c r="H101" s="146"/>
      <c r="I101" s="62" t="s">
        <v>141</v>
      </c>
      <c r="J101" s="62" t="s">
        <v>142</v>
      </c>
      <c r="K101" s="61" t="s">
        <v>143</v>
      </c>
      <c r="L101" s="61" t="s">
        <v>144</v>
      </c>
      <c r="M101" s="146"/>
      <c r="N101" s="146"/>
      <c r="O101" s="148"/>
    </row>
    <row r="102" spans="1:15" ht="24" customHeight="1" thickBot="1" x14ac:dyDescent="0.3">
      <c r="A102" s="144"/>
      <c r="B102" s="145"/>
      <c r="C102" s="146"/>
      <c r="D102" s="146"/>
      <c r="E102" s="6">
        <f>F100+G100+H102+M100+N100</f>
        <v>1</v>
      </c>
      <c r="F102" s="149"/>
      <c r="G102" s="149"/>
      <c r="H102" s="61">
        <f>I102+J102+K102+L102</f>
        <v>1</v>
      </c>
      <c r="I102" s="61">
        <v>0</v>
      </c>
      <c r="J102" s="61">
        <v>0</v>
      </c>
      <c r="K102" s="61">
        <v>1</v>
      </c>
      <c r="L102" s="61">
        <v>0</v>
      </c>
      <c r="M102" s="146"/>
      <c r="N102" s="146"/>
      <c r="O102" s="149"/>
    </row>
    <row r="103" spans="1:15" ht="24" customHeight="1" thickBot="1" x14ac:dyDescent="0.3">
      <c r="A103" s="144">
        <v>4</v>
      </c>
      <c r="B103" s="145" t="s">
        <v>184</v>
      </c>
      <c r="C103" s="6" t="s">
        <v>11</v>
      </c>
      <c r="D103" s="7" t="s">
        <v>12</v>
      </c>
      <c r="E103" s="14">
        <f>SUM(E104:E107)</f>
        <v>15248.60684</v>
      </c>
      <c r="F103" s="60">
        <f>SUM(F104:F107)</f>
        <v>2069.88681</v>
      </c>
      <c r="G103" s="23">
        <f>SUM(G104:G107)</f>
        <v>5877.3349200000002</v>
      </c>
      <c r="H103" s="152">
        <f>SUM(H104:L107)</f>
        <v>2338.9038399999999</v>
      </c>
      <c r="I103" s="153"/>
      <c r="J103" s="153"/>
      <c r="K103" s="153"/>
      <c r="L103" s="154"/>
      <c r="M103" s="23">
        <f>SUM(M104:M107)</f>
        <v>2432.5464700000002</v>
      </c>
      <c r="N103" s="23">
        <f>SUM(N104:N107)</f>
        <v>2529.9348</v>
      </c>
      <c r="O103" s="147" t="s">
        <v>146</v>
      </c>
    </row>
    <row r="104" spans="1:15" ht="32.1" customHeight="1" thickBot="1" x14ac:dyDescent="0.3">
      <c r="A104" s="144"/>
      <c r="B104" s="145"/>
      <c r="C104" s="6" t="s">
        <v>11</v>
      </c>
      <c r="D104" s="7" t="s">
        <v>29</v>
      </c>
      <c r="E104" s="14">
        <f>SUM(F104:N104)</f>
        <v>0</v>
      </c>
      <c r="F104" s="60">
        <f t="shared" ref="F104:G107" si="4">F109</f>
        <v>0</v>
      </c>
      <c r="G104" s="23">
        <f t="shared" si="4"/>
        <v>0</v>
      </c>
      <c r="H104" s="152">
        <v>0</v>
      </c>
      <c r="I104" s="153"/>
      <c r="J104" s="153"/>
      <c r="K104" s="153"/>
      <c r="L104" s="154"/>
      <c r="M104" s="14">
        <v>0</v>
      </c>
      <c r="N104" s="14">
        <v>0</v>
      </c>
      <c r="O104" s="148"/>
    </row>
    <row r="105" spans="1:15" ht="32.1" customHeight="1" thickBot="1" x14ac:dyDescent="0.3">
      <c r="A105" s="144"/>
      <c r="B105" s="145"/>
      <c r="C105" s="6" t="s">
        <v>11</v>
      </c>
      <c r="D105" s="7" t="s">
        <v>23</v>
      </c>
      <c r="E105" s="77">
        <f>SUM(F105:N105)</f>
        <v>0</v>
      </c>
      <c r="F105" s="60">
        <f t="shared" si="4"/>
        <v>0</v>
      </c>
      <c r="G105" s="23">
        <f t="shared" si="4"/>
        <v>0</v>
      </c>
      <c r="H105" s="152">
        <v>0</v>
      </c>
      <c r="I105" s="153"/>
      <c r="J105" s="153"/>
      <c r="K105" s="153"/>
      <c r="L105" s="154"/>
      <c r="M105" s="14">
        <v>0</v>
      </c>
      <c r="N105" s="14">
        <v>0</v>
      </c>
      <c r="O105" s="148"/>
    </row>
    <row r="106" spans="1:15" ht="45" customHeight="1" thickBot="1" x14ac:dyDescent="0.3">
      <c r="A106" s="144"/>
      <c r="B106" s="145"/>
      <c r="C106" s="6" t="s">
        <v>11</v>
      </c>
      <c r="D106" s="7" t="s">
        <v>13</v>
      </c>
      <c r="E106" s="77">
        <f>SUM(F106:N106)</f>
        <v>15248.60684</v>
      </c>
      <c r="F106" s="60">
        <f t="shared" si="4"/>
        <v>2069.88681</v>
      </c>
      <c r="G106" s="23">
        <f t="shared" si="4"/>
        <v>5877.3349200000002</v>
      </c>
      <c r="H106" s="152">
        <f>H111</f>
        <v>2338.9038399999999</v>
      </c>
      <c r="I106" s="153"/>
      <c r="J106" s="153"/>
      <c r="K106" s="153"/>
      <c r="L106" s="154"/>
      <c r="M106" s="14">
        <f>M111</f>
        <v>2432.5464700000002</v>
      </c>
      <c r="N106" s="14">
        <f>N111</f>
        <v>2529.9348</v>
      </c>
      <c r="O106" s="148"/>
    </row>
    <row r="107" spans="1:15" ht="24" customHeight="1" thickBot="1" x14ac:dyDescent="0.3">
      <c r="A107" s="144"/>
      <c r="B107" s="145"/>
      <c r="C107" s="6" t="s">
        <v>11</v>
      </c>
      <c r="D107" s="7" t="s">
        <v>21</v>
      </c>
      <c r="E107" s="77">
        <f>SUM(F107:N107)</f>
        <v>0</v>
      </c>
      <c r="F107" s="60">
        <f t="shared" si="4"/>
        <v>0</v>
      </c>
      <c r="G107" s="23">
        <f t="shared" si="4"/>
        <v>0</v>
      </c>
      <c r="H107" s="152">
        <v>0</v>
      </c>
      <c r="I107" s="153"/>
      <c r="J107" s="153"/>
      <c r="K107" s="153"/>
      <c r="L107" s="154"/>
      <c r="M107" s="14">
        <v>0</v>
      </c>
      <c r="N107" s="14">
        <v>0</v>
      </c>
      <c r="O107" s="149"/>
    </row>
    <row r="108" spans="1:15" ht="24.95" customHeight="1" thickBot="1" x14ac:dyDescent="0.3">
      <c r="A108" s="144" t="s">
        <v>159</v>
      </c>
      <c r="B108" s="145" t="s">
        <v>185</v>
      </c>
      <c r="C108" s="6" t="s">
        <v>11</v>
      </c>
      <c r="D108" s="7" t="s">
        <v>12</v>
      </c>
      <c r="E108" s="14">
        <f>SUM(E109:E112)</f>
        <v>15248.60684</v>
      </c>
      <c r="F108" s="60">
        <f>SUM(F109:F112)</f>
        <v>2069.88681</v>
      </c>
      <c r="G108" s="23">
        <f>SUM(G109:G112)</f>
        <v>5877.3349200000002</v>
      </c>
      <c r="H108" s="152">
        <f>SUM(H109:L112)</f>
        <v>2338.9038399999999</v>
      </c>
      <c r="I108" s="153"/>
      <c r="J108" s="153"/>
      <c r="K108" s="153"/>
      <c r="L108" s="154"/>
      <c r="M108" s="23">
        <f>SUM(M109:M112)</f>
        <v>2432.5464700000002</v>
      </c>
      <c r="N108" s="23">
        <f>SUM(N109:N112)</f>
        <v>2529.9348</v>
      </c>
      <c r="O108" s="167" t="s">
        <v>136</v>
      </c>
    </row>
    <row r="109" spans="1:15" ht="33" customHeight="1" thickBot="1" x14ac:dyDescent="0.3">
      <c r="A109" s="144"/>
      <c r="B109" s="145"/>
      <c r="C109" s="6" t="s">
        <v>11</v>
      </c>
      <c r="D109" s="7" t="s">
        <v>29</v>
      </c>
      <c r="E109" s="14">
        <f>SUM(F109:N109)</f>
        <v>0</v>
      </c>
      <c r="F109" s="60">
        <v>0</v>
      </c>
      <c r="G109" s="23">
        <v>0</v>
      </c>
      <c r="H109" s="152">
        <v>0</v>
      </c>
      <c r="I109" s="153"/>
      <c r="J109" s="153"/>
      <c r="K109" s="153"/>
      <c r="L109" s="154"/>
      <c r="M109" s="14">
        <v>0</v>
      </c>
      <c r="N109" s="14">
        <v>0</v>
      </c>
      <c r="O109" s="168"/>
    </row>
    <row r="110" spans="1:15" ht="33" customHeight="1" thickBot="1" x14ac:dyDescent="0.3">
      <c r="A110" s="144"/>
      <c r="B110" s="145"/>
      <c r="C110" s="6" t="s">
        <v>11</v>
      </c>
      <c r="D110" s="7" t="s">
        <v>23</v>
      </c>
      <c r="E110" s="23">
        <f>SUM(F110:N110)</f>
        <v>0</v>
      </c>
      <c r="F110" s="60">
        <v>0</v>
      </c>
      <c r="G110" s="23">
        <v>0</v>
      </c>
      <c r="H110" s="152">
        <v>0</v>
      </c>
      <c r="I110" s="153"/>
      <c r="J110" s="153"/>
      <c r="K110" s="153"/>
      <c r="L110" s="154"/>
      <c r="M110" s="14">
        <v>0</v>
      </c>
      <c r="N110" s="14">
        <v>0</v>
      </c>
      <c r="O110" s="168"/>
    </row>
    <row r="111" spans="1:15" ht="45" customHeight="1" thickBot="1" x14ac:dyDescent="0.3">
      <c r="A111" s="144"/>
      <c r="B111" s="145"/>
      <c r="C111" s="6" t="s">
        <v>11</v>
      </c>
      <c r="D111" s="7" t="s">
        <v>13</v>
      </c>
      <c r="E111" s="23">
        <f>SUM(F111:N111)</f>
        <v>15248.60684</v>
      </c>
      <c r="F111" s="60">
        <v>2069.88681</v>
      </c>
      <c r="G111" s="23">
        <v>5877.3349200000002</v>
      </c>
      <c r="H111" s="152">
        <f>2338.90384</f>
        <v>2338.9038399999999</v>
      </c>
      <c r="I111" s="153"/>
      <c r="J111" s="153"/>
      <c r="K111" s="153"/>
      <c r="L111" s="154"/>
      <c r="M111" s="14">
        <v>2432.5464700000002</v>
      </c>
      <c r="N111" s="14">
        <v>2529.9348</v>
      </c>
      <c r="O111" s="168"/>
    </row>
    <row r="112" spans="1:15" ht="24.95" customHeight="1" thickBot="1" x14ac:dyDescent="0.3">
      <c r="A112" s="144"/>
      <c r="B112" s="145"/>
      <c r="C112" s="6" t="s">
        <v>11</v>
      </c>
      <c r="D112" s="7" t="s">
        <v>21</v>
      </c>
      <c r="E112" s="23">
        <f>SUM(F112:N112)</f>
        <v>0</v>
      </c>
      <c r="F112" s="60">
        <v>0</v>
      </c>
      <c r="G112" s="23">
        <v>0</v>
      </c>
      <c r="H112" s="152">
        <v>0</v>
      </c>
      <c r="I112" s="153"/>
      <c r="J112" s="153"/>
      <c r="K112" s="153"/>
      <c r="L112" s="154"/>
      <c r="M112" s="14">
        <v>0</v>
      </c>
      <c r="N112" s="14">
        <v>0</v>
      </c>
      <c r="O112" s="168"/>
    </row>
    <row r="113" spans="1:15" ht="24.95" customHeight="1" thickBot="1" x14ac:dyDescent="0.3">
      <c r="A113" s="144"/>
      <c r="B113" s="145" t="s">
        <v>135</v>
      </c>
      <c r="C113" s="146" t="s">
        <v>14</v>
      </c>
      <c r="D113" s="146" t="s">
        <v>14</v>
      </c>
      <c r="E113" s="146" t="s">
        <v>15</v>
      </c>
      <c r="F113" s="147">
        <v>41</v>
      </c>
      <c r="G113" s="147">
        <v>43</v>
      </c>
      <c r="H113" s="146" t="s">
        <v>269</v>
      </c>
      <c r="I113" s="158" t="s">
        <v>16</v>
      </c>
      <c r="J113" s="159"/>
      <c r="K113" s="159"/>
      <c r="L113" s="160"/>
      <c r="M113" s="146">
        <v>48</v>
      </c>
      <c r="N113" s="146">
        <v>40</v>
      </c>
      <c r="O113" s="168"/>
    </row>
    <row r="114" spans="1:15" ht="33" customHeight="1" thickBot="1" x14ac:dyDescent="0.3">
      <c r="A114" s="144"/>
      <c r="B114" s="145"/>
      <c r="C114" s="146"/>
      <c r="D114" s="146"/>
      <c r="E114" s="146"/>
      <c r="F114" s="148"/>
      <c r="G114" s="148"/>
      <c r="H114" s="146"/>
      <c r="I114" s="62" t="s">
        <v>141</v>
      </c>
      <c r="J114" s="62" t="s">
        <v>142</v>
      </c>
      <c r="K114" s="61" t="s">
        <v>143</v>
      </c>
      <c r="L114" s="61" t="s">
        <v>144</v>
      </c>
      <c r="M114" s="146"/>
      <c r="N114" s="146"/>
      <c r="O114" s="168"/>
    </row>
    <row r="115" spans="1:15" ht="24.95" customHeight="1" thickBot="1" x14ac:dyDescent="0.3">
      <c r="A115" s="144"/>
      <c r="B115" s="145"/>
      <c r="C115" s="146"/>
      <c r="D115" s="146"/>
      <c r="E115" s="6">
        <f>F113+G113+H115+M113+N113</f>
        <v>217</v>
      </c>
      <c r="F115" s="149"/>
      <c r="G115" s="149"/>
      <c r="H115" s="61">
        <f>I115+J115+K115+L115</f>
        <v>45</v>
      </c>
      <c r="I115" s="61">
        <v>0</v>
      </c>
      <c r="J115" s="61">
        <v>0</v>
      </c>
      <c r="K115" s="61">
        <v>0</v>
      </c>
      <c r="L115" s="61">
        <v>45</v>
      </c>
      <c r="M115" s="146"/>
      <c r="N115" s="146"/>
      <c r="O115" s="169"/>
    </row>
    <row r="116" spans="1:15" ht="24.95" customHeight="1" thickBot="1" x14ac:dyDescent="0.3">
      <c r="A116" s="144">
        <v>5</v>
      </c>
      <c r="B116" s="145" t="s">
        <v>224</v>
      </c>
      <c r="C116" s="6" t="s">
        <v>11</v>
      </c>
      <c r="D116" s="7" t="s">
        <v>12</v>
      </c>
      <c r="E116" s="10">
        <f>SUM(E117:E120)</f>
        <v>0</v>
      </c>
      <c r="F116" s="59">
        <f>SUM(F117:F120)</f>
        <v>0</v>
      </c>
      <c r="G116" s="22">
        <f>SUM(G117:G120)</f>
        <v>0</v>
      </c>
      <c r="H116" s="155">
        <f>SUM(H117:L120)</f>
        <v>0</v>
      </c>
      <c r="I116" s="156"/>
      <c r="J116" s="156"/>
      <c r="K116" s="156"/>
      <c r="L116" s="157"/>
      <c r="M116" s="22">
        <f>SUM(M117:M120)</f>
        <v>0</v>
      </c>
      <c r="N116" s="22">
        <f>SUM(N117:N120)</f>
        <v>0</v>
      </c>
      <c r="O116" s="147" t="s">
        <v>115</v>
      </c>
    </row>
    <row r="117" spans="1:15" ht="33" customHeight="1" thickBot="1" x14ac:dyDescent="0.3">
      <c r="A117" s="144"/>
      <c r="B117" s="145"/>
      <c r="C117" s="6" t="s">
        <v>11</v>
      </c>
      <c r="D117" s="7" t="s">
        <v>29</v>
      </c>
      <c r="E117" s="10">
        <f>E122</f>
        <v>0</v>
      </c>
      <c r="F117" s="59">
        <f>F122</f>
        <v>0</v>
      </c>
      <c r="G117" s="22">
        <f>G122</f>
        <v>0</v>
      </c>
      <c r="H117" s="155">
        <f>H122</f>
        <v>0</v>
      </c>
      <c r="I117" s="156"/>
      <c r="J117" s="156"/>
      <c r="K117" s="156"/>
      <c r="L117" s="157"/>
      <c r="M117" s="22">
        <f>M122</f>
        <v>0</v>
      </c>
      <c r="N117" s="22">
        <f>N122</f>
        <v>0</v>
      </c>
      <c r="O117" s="148"/>
    </row>
    <row r="118" spans="1:15" ht="33" customHeight="1" thickBot="1" x14ac:dyDescent="0.3">
      <c r="A118" s="144"/>
      <c r="B118" s="145"/>
      <c r="C118" s="6" t="s">
        <v>11</v>
      </c>
      <c r="D118" s="7" t="s">
        <v>23</v>
      </c>
      <c r="E118" s="22">
        <f t="shared" ref="E118:F120" si="5">E123</f>
        <v>0</v>
      </c>
      <c r="F118" s="59">
        <f t="shared" si="5"/>
        <v>0</v>
      </c>
      <c r="G118" s="22">
        <f t="shared" ref="G118:H120" si="6">G123</f>
        <v>0</v>
      </c>
      <c r="H118" s="155">
        <f t="shared" si="6"/>
        <v>0</v>
      </c>
      <c r="I118" s="156"/>
      <c r="J118" s="156"/>
      <c r="K118" s="156"/>
      <c r="L118" s="157"/>
      <c r="M118" s="22">
        <f t="shared" ref="M118:N120" si="7">M123</f>
        <v>0</v>
      </c>
      <c r="N118" s="22">
        <f t="shared" si="7"/>
        <v>0</v>
      </c>
      <c r="O118" s="148"/>
    </row>
    <row r="119" spans="1:15" ht="45" customHeight="1" thickBot="1" x14ac:dyDescent="0.3">
      <c r="A119" s="144"/>
      <c r="B119" s="145"/>
      <c r="C119" s="6" t="s">
        <v>11</v>
      </c>
      <c r="D119" s="7" t="s">
        <v>13</v>
      </c>
      <c r="E119" s="22">
        <f t="shared" si="5"/>
        <v>0</v>
      </c>
      <c r="F119" s="59">
        <f t="shared" si="5"/>
        <v>0</v>
      </c>
      <c r="G119" s="22">
        <f t="shared" si="6"/>
        <v>0</v>
      </c>
      <c r="H119" s="155">
        <f t="shared" si="6"/>
        <v>0</v>
      </c>
      <c r="I119" s="156"/>
      <c r="J119" s="156"/>
      <c r="K119" s="156"/>
      <c r="L119" s="157"/>
      <c r="M119" s="22">
        <f t="shared" si="7"/>
        <v>0</v>
      </c>
      <c r="N119" s="22">
        <f t="shared" si="7"/>
        <v>0</v>
      </c>
      <c r="O119" s="148"/>
    </row>
    <row r="120" spans="1:15" ht="24.95" customHeight="1" thickBot="1" x14ac:dyDescent="0.3">
      <c r="A120" s="144"/>
      <c r="B120" s="145"/>
      <c r="C120" s="6" t="s">
        <v>11</v>
      </c>
      <c r="D120" s="7" t="s">
        <v>21</v>
      </c>
      <c r="E120" s="22">
        <f t="shared" si="5"/>
        <v>0</v>
      </c>
      <c r="F120" s="59">
        <f t="shared" si="5"/>
        <v>0</v>
      </c>
      <c r="G120" s="22">
        <f t="shared" si="6"/>
        <v>0</v>
      </c>
      <c r="H120" s="155">
        <f t="shared" si="6"/>
        <v>0</v>
      </c>
      <c r="I120" s="156"/>
      <c r="J120" s="156"/>
      <c r="K120" s="156"/>
      <c r="L120" s="157"/>
      <c r="M120" s="22">
        <f t="shared" si="7"/>
        <v>0</v>
      </c>
      <c r="N120" s="22">
        <f t="shared" si="7"/>
        <v>0</v>
      </c>
      <c r="O120" s="149"/>
    </row>
    <row r="121" spans="1:15" ht="24.95" customHeight="1" thickBot="1" x14ac:dyDescent="0.3">
      <c r="A121" s="144" t="s">
        <v>163</v>
      </c>
      <c r="B121" s="164" t="s">
        <v>286</v>
      </c>
      <c r="C121" s="6" t="s">
        <v>11</v>
      </c>
      <c r="D121" s="7" t="s">
        <v>12</v>
      </c>
      <c r="E121" s="10">
        <f>SUM(E122:E125)</f>
        <v>0</v>
      </c>
      <c r="F121" s="59">
        <f>SUM(F122:F125)</f>
        <v>0</v>
      </c>
      <c r="G121" s="22">
        <f>SUM(G122:G125)</f>
        <v>0</v>
      </c>
      <c r="H121" s="155">
        <f>SUM(H122:L125)</f>
        <v>0</v>
      </c>
      <c r="I121" s="156"/>
      <c r="J121" s="156"/>
      <c r="K121" s="156"/>
      <c r="L121" s="157"/>
      <c r="M121" s="22">
        <f>SUM(M122:M125)</f>
        <v>0</v>
      </c>
      <c r="N121" s="22">
        <f>SUM(N122:N125)</f>
        <v>0</v>
      </c>
      <c r="O121" s="147" t="s">
        <v>115</v>
      </c>
    </row>
    <row r="122" spans="1:15" ht="33" customHeight="1" thickBot="1" x14ac:dyDescent="0.3">
      <c r="A122" s="144"/>
      <c r="B122" s="165"/>
      <c r="C122" s="6" t="s">
        <v>11</v>
      </c>
      <c r="D122" s="7" t="s">
        <v>29</v>
      </c>
      <c r="E122" s="10">
        <f>SUM(F122:N122)</f>
        <v>0</v>
      </c>
      <c r="F122" s="59">
        <v>0</v>
      </c>
      <c r="G122" s="22">
        <v>0</v>
      </c>
      <c r="H122" s="155">
        <v>0</v>
      </c>
      <c r="I122" s="156"/>
      <c r="J122" s="156"/>
      <c r="K122" s="156"/>
      <c r="L122" s="157"/>
      <c r="M122" s="22">
        <v>0</v>
      </c>
      <c r="N122" s="22">
        <v>0</v>
      </c>
      <c r="O122" s="148"/>
    </row>
    <row r="123" spans="1:15" ht="33" customHeight="1" thickBot="1" x14ac:dyDescent="0.3">
      <c r="A123" s="144"/>
      <c r="B123" s="165"/>
      <c r="C123" s="6" t="s">
        <v>11</v>
      </c>
      <c r="D123" s="7" t="s">
        <v>23</v>
      </c>
      <c r="E123" s="22">
        <f>SUM(F123:N123)</f>
        <v>0</v>
      </c>
      <c r="F123" s="59">
        <v>0</v>
      </c>
      <c r="G123" s="22">
        <v>0</v>
      </c>
      <c r="H123" s="155">
        <v>0</v>
      </c>
      <c r="I123" s="156"/>
      <c r="J123" s="156"/>
      <c r="K123" s="156"/>
      <c r="L123" s="157"/>
      <c r="M123" s="10">
        <v>0</v>
      </c>
      <c r="N123" s="10">
        <v>0</v>
      </c>
      <c r="O123" s="148"/>
    </row>
    <row r="124" spans="1:15" ht="45" customHeight="1" thickBot="1" x14ac:dyDescent="0.3">
      <c r="A124" s="144"/>
      <c r="B124" s="165"/>
      <c r="C124" s="6" t="s">
        <v>11</v>
      </c>
      <c r="D124" s="7" t="s">
        <v>22</v>
      </c>
      <c r="E124" s="22">
        <f>SUM(F124:N124)</f>
        <v>0</v>
      </c>
      <c r="F124" s="59">
        <v>0</v>
      </c>
      <c r="G124" s="22">
        <v>0</v>
      </c>
      <c r="H124" s="155">
        <v>0</v>
      </c>
      <c r="I124" s="156"/>
      <c r="J124" s="156"/>
      <c r="K124" s="156"/>
      <c r="L124" s="157"/>
      <c r="M124" s="10">
        <v>0</v>
      </c>
      <c r="N124" s="10">
        <v>0</v>
      </c>
      <c r="O124" s="148"/>
    </row>
    <row r="125" spans="1:15" ht="24.95" customHeight="1" thickBot="1" x14ac:dyDescent="0.3">
      <c r="A125" s="144"/>
      <c r="B125" s="166"/>
      <c r="C125" s="6" t="s">
        <v>11</v>
      </c>
      <c r="D125" s="7" t="s">
        <v>21</v>
      </c>
      <c r="E125" s="22">
        <f>SUM(F125:N125)</f>
        <v>0</v>
      </c>
      <c r="F125" s="59">
        <v>0</v>
      </c>
      <c r="G125" s="22">
        <v>0</v>
      </c>
      <c r="H125" s="155">
        <v>0</v>
      </c>
      <c r="I125" s="156"/>
      <c r="J125" s="156"/>
      <c r="K125" s="156"/>
      <c r="L125" s="157"/>
      <c r="M125" s="10">
        <v>0</v>
      </c>
      <c r="N125" s="10">
        <v>0</v>
      </c>
      <c r="O125" s="148"/>
    </row>
    <row r="126" spans="1:15" ht="24.95" customHeight="1" thickBot="1" x14ac:dyDescent="0.3">
      <c r="A126" s="144"/>
      <c r="B126" s="162" t="s">
        <v>287</v>
      </c>
      <c r="C126" s="163" t="s">
        <v>14</v>
      </c>
      <c r="D126" s="163" t="s">
        <v>14</v>
      </c>
      <c r="E126" s="163" t="s">
        <v>15</v>
      </c>
      <c r="F126" s="167">
        <v>0</v>
      </c>
      <c r="G126" s="167">
        <v>0</v>
      </c>
      <c r="H126" s="163" t="s">
        <v>269</v>
      </c>
      <c r="I126" s="189" t="s">
        <v>16</v>
      </c>
      <c r="J126" s="190"/>
      <c r="K126" s="190"/>
      <c r="L126" s="191"/>
      <c r="M126" s="163">
        <v>0</v>
      </c>
      <c r="N126" s="163">
        <v>0</v>
      </c>
      <c r="O126" s="148"/>
    </row>
    <row r="127" spans="1:15" ht="33" customHeight="1" thickBot="1" x14ac:dyDescent="0.3">
      <c r="A127" s="144"/>
      <c r="B127" s="162"/>
      <c r="C127" s="163"/>
      <c r="D127" s="163"/>
      <c r="E127" s="163"/>
      <c r="F127" s="168"/>
      <c r="G127" s="168"/>
      <c r="H127" s="163"/>
      <c r="I127" s="62" t="s">
        <v>141</v>
      </c>
      <c r="J127" s="62" t="s">
        <v>142</v>
      </c>
      <c r="K127" s="61" t="s">
        <v>143</v>
      </c>
      <c r="L127" s="61" t="s">
        <v>144</v>
      </c>
      <c r="M127" s="163"/>
      <c r="N127" s="163"/>
      <c r="O127" s="148"/>
    </row>
    <row r="128" spans="1:15" ht="24.95" customHeight="1" thickBot="1" x14ac:dyDescent="0.3">
      <c r="A128" s="144"/>
      <c r="B128" s="162"/>
      <c r="C128" s="163"/>
      <c r="D128" s="163"/>
      <c r="E128" s="6">
        <f>F126+G126+H128+M126+N126</f>
        <v>0</v>
      </c>
      <c r="F128" s="169"/>
      <c r="G128" s="169"/>
      <c r="H128" s="61">
        <f>I128+J128+K128+L128</f>
        <v>0</v>
      </c>
      <c r="I128" s="61">
        <v>0</v>
      </c>
      <c r="J128" s="61">
        <v>0</v>
      </c>
      <c r="K128" s="61">
        <v>0</v>
      </c>
      <c r="L128" s="61">
        <v>0</v>
      </c>
      <c r="M128" s="163"/>
      <c r="N128" s="163"/>
      <c r="O128" s="149"/>
    </row>
    <row r="129" spans="1:15" ht="24.95" customHeight="1" thickBot="1" x14ac:dyDescent="0.3">
      <c r="A129" s="161"/>
      <c r="B129" s="146" t="s">
        <v>32</v>
      </c>
      <c r="C129" s="146"/>
      <c r="D129" s="7" t="s">
        <v>33</v>
      </c>
      <c r="E129" s="11">
        <f>SUM(E130:E133)</f>
        <v>22290.234850000001</v>
      </c>
      <c r="F129" s="60">
        <f>SUM(F130:F133)</f>
        <v>3295.3321699999997</v>
      </c>
      <c r="G129" s="23">
        <f>SUM(G130:G133)</f>
        <v>8479.2747400000007</v>
      </c>
      <c r="H129" s="152">
        <f>SUM(H130:L133)</f>
        <v>3368.5447599999998</v>
      </c>
      <c r="I129" s="153"/>
      <c r="J129" s="153"/>
      <c r="K129" s="153"/>
      <c r="L129" s="154"/>
      <c r="M129" s="23">
        <f>SUM(M130:M133)</f>
        <v>3503.4111000000003</v>
      </c>
      <c r="N129" s="23">
        <f>SUM(N130:N133)</f>
        <v>3643.6720800000003</v>
      </c>
      <c r="O129" s="195"/>
    </row>
    <row r="130" spans="1:15" ht="33" customHeight="1" thickBot="1" x14ac:dyDescent="0.3">
      <c r="A130" s="161"/>
      <c r="B130" s="146"/>
      <c r="C130" s="146"/>
      <c r="D130" s="7" t="s">
        <v>29</v>
      </c>
      <c r="E130" s="11">
        <f t="shared" ref="E130:H133" si="8">E8+E37+E50+E104+E117</f>
        <v>0</v>
      </c>
      <c r="F130" s="60">
        <f>F8+F37+F50+F104+F117</f>
        <v>0</v>
      </c>
      <c r="G130" s="24">
        <f t="shared" si="8"/>
        <v>0</v>
      </c>
      <c r="H130" s="152">
        <f t="shared" si="8"/>
        <v>0</v>
      </c>
      <c r="I130" s="153"/>
      <c r="J130" s="153"/>
      <c r="K130" s="153"/>
      <c r="L130" s="154"/>
      <c r="M130" s="24">
        <f t="shared" ref="M130:N133" si="9">M8+M37+M50+M104+M117</f>
        <v>0</v>
      </c>
      <c r="N130" s="24">
        <f t="shared" si="9"/>
        <v>0</v>
      </c>
      <c r="O130" s="196"/>
    </row>
    <row r="131" spans="1:15" ht="33" customHeight="1" thickBot="1" x14ac:dyDescent="0.3">
      <c r="A131" s="161"/>
      <c r="B131" s="146"/>
      <c r="C131" s="146"/>
      <c r="D131" s="7" t="s">
        <v>23</v>
      </c>
      <c r="E131" s="24">
        <f t="shared" si="8"/>
        <v>0</v>
      </c>
      <c r="F131" s="60">
        <f>F9+F38+F51+F105+F118</f>
        <v>0</v>
      </c>
      <c r="G131" s="24">
        <f t="shared" si="8"/>
        <v>0</v>
      </c>
      <c r="H131" s="152">
        <f t="shared" si="8"/>
        <v>0</v>
      </c>
      <c r="I131" s="153"/>
      <c r="J131" s="153"/>
      <c r="K131" s="153"/>
      <c r="L131" s="154"/>
      <c r="M131" s="24">
        <f t="shared" si="9"/>
        <v>0</v>
      </c>
      <c r="N131" s="24">
        <f t="shared" si="9"/>
        <v>0</v>
      </c>
      <c r="O131" s="196"/>
    </row>
    <row r="132" spans="1:15" ht="45" customHeight="1" thickBot="1" x14ac:dyDescent="0.3">
      <c r="A132" s="161"/>
      <c r="B132" s="146"/>
      <c r="C132" s="146"/>
      <c r="D132" s="7" t="s">
        <v>13</v>
      </c>
      <c r="E132" s="24">
        <f t="shared" si="8"/>
        <v>22290.234850000001</v>
      </c>
      <c r="F132" s="60">
        <f>F10+F39+F52+F106+F119</f>
        <v>3295.3321699999997</v>
      </c>
      <c r="G132" s="24">
        <f>G10+G39+G52+G106+G119</f>
        <v>8479.2747400000007</v>
      </c>
      <c r="H132" s="152">
        <f>H10+H39+H52+H106+H119</f>
        <v>3368.5447599999998</v>
      </c>
      <c r="I132" s="153"/>
      <c r="J132" s="153"/>
      <c r="K132" s="153"/>
      <c r="L132" s="154"/>
      <c r="M132" s="24">
        <f t="shared" si="9"/>
        <v>3503.4111000000003</v>
      </c>
      <c r="N132" s="24">
        <f t="shared" si="9"/>
        <v>3643.6720800000003</v>
      </c>
      <c r="O132" s="196"/>
    </row>
    <row r="133" spans="1:15" ht="24.95" customHeight="1" thickBot="1" x14ac:dyDescent="0.3">
      <c r="A133" s="161"/>
      <c r="B133" s="146"/>
      <c r="C133" s="146"/>
      <c r="D133" s="7" t="s">
        <v>21</v>
      </c>
      <c r="E133" s="24">
        <f t="shared" si="8"/>
        <v>0</v>
      </c>
      <c r="F133" s="60">
        <f>F11+F40+F53+F107+F120</f>
        <v>0</v>
      </c>
      <c r="G133" s="24">
        <f t="shared" si="8"/>
        <v>0</v>
      </c>
      <c r="H133" s="152">
        <f t="shared" si="8"/>
        <v>0</v>
      </c>
      <c r="I133" s="153"/>
      <c r="J133" s="153"/>
      <c r="K133" s="153"/>
      <c r="L133" s="154"/>
      <c r="M133" s="24">
        <f t="shared" si="9"/>
        <v>0</v>
      </c>
      <c r="N133" s="24">
        <f t="shared" si="9"/>
        <v>0</v>
      </c>
      <c r="O133" s="197"/>
    </row>
    <row r="134" spans="1:15" ht="15.75" x14ac:dyDescent="0.25">
      <c r="O134" s="43" t="s">
        <v>306</v>
      </c>
    </row>
  </sheetData>
  <mergeCells count="274">
    <mergeCell ref="C4:C5"/>
    <mergeCell ref="D4:D5"/>
    <mergeCell ref="I100:L100"/>
    <mergeCell ref="H87:L87"/>
    <mergeCell ref="I76:L76"/>
    <mergeCell ref="I68:L68"/>
    <mergeCell ref="H5:L5"/>
    <mergeCell ref="H6:L6"/>
    <mergeCell ref="H8:L8"/>
    <mergeCell ref="H51:L51"/>
    <mergeCell ref="F84:F86"/>
    <mergeCell ref="H50:L50"/>
    <mergeCell ref="H82:L82"/>
    <mergeCell ref="H83:L83"/>
    <mergeCell ref="F46:F48"/>
    <mergeCell ref="H45:L45"/>
    <mergeCell ref="H49:L49"/>
    <mergeCell ref="H52:L52"/>
    <mergeCell ref="F4:N4"/>
    <mergeCell ref="H9:L9"/>
    <mergeCell ref="H80:L80"/>
    <mergeCell ref="H81:L81"/>
    <mergeCell ref="H107:L107"/>
    <mergeCell ref="H106:L106"/>
    <mergeCell ref="H105:L105"/>
    <mergeCell ref="H104:L104"/>
    <mergeCell ref="H103:L103"/>
    <mergeCell ref="A2:O2"/>
    <mergeCell ref="O41:O48"/>
    <mergeCell ref="O36:O40"/>
    <mergeCell ref="O28:O35"/>
    <mergeCell ref="O4:O5"/>
    <mergeCell ref="G17:G19"/>
    <mergeCell ref="G33:G35"/>
    <mergeCell ref="O20:O27"/>
    <mergeCell ref="M25:M27"/>
    <mergeCell ref="N25:N27"/>
    <mergeCell ref="I46:L46"/>
    <mergeCell ref="H43:L43"/>
    <mergeCell ref="H42:L42"/>
    <mergeCell ref="H20:L20"/>
    <mergeCell ref="H14:L14"/>
    <mergeCell ref="H29:L29"/>
    <mergeCell ref="N33:N35"/>
    <mergeCell ref="M46:M48"/>
    <mergeCell ref="N46:N48"/>
    <mergeCell ref="H25:H26"/>
    <mergeCell ref="I25:L25"/>
    <mergeCell ref="F25:F27"/>
    <mergeCell ref="M33:M35"/>
    <mergeCell ref="O87:O94"/>
    <mergeCell ref="H88:L88"/>
    <mergeCell ref="H89:L89"/>
    <mergeCell ref="H90:L90"/>
    <mergeCell ref="N92:N94"/>
    <mergeCell ref="O79:O86"/>
    <mergeCell ref="H72:L72"/>
    <mergeCell ref="H73:L73"/>
    <mergeCell ref="N84:N86"/>
    <mergeCell ref="M92:M94"/>
    <mergeCell ref="I84:L84"/>
    <mergeCell ref="M84:M86"/>
    <mergeCell ref="N76:N78"/>
    <mergeCell ref="M76:M78"/>
    <mergeCell ref="H65:L65"/>
    <mergeCell ref="H64:L64"/>
    <mergeCell ref="H79:L79"/>
    <mergeCell ref="H91:L91"/>
    <mergeCell ref="H41:L41"/>
    <mergeCell ref="H44:L44"/>
    <mergeCell ref="O129:O133"/>
    <mergeCell ref="O121:O128"/>
    <mergeCell ref="O116:O120"/>
    <mergeCell ref="O103:O107"/>
    <mergeCell ref="O49:O54"/>
    <mergeCell ref="O108:O115"/>
    <mergeCell ref="O95:O102"/>
    <mergeCell ref="O71:O78"/>
    <mergeCell ref="H56:L56"/>
    <mergeCell ref="H57:L57"/>
    <mergeCell ref="M60:M62"/>
    <mergeCell ref="N60:N62"/>
    <mergeCell ref="M68:M70"/>
    <mergeCell ref="N68:N70"/>
    <mergeCell ref="O55:O62"/>
    <mergeCell ref="O63:O70"/>
    <mergeCell ref="H67:L67"/>
    <mergeCell ref="M126:M128"/>
    <mergeCell ref="N126:N128"/>
    <mergeCell ref="M113:M115"/>
    <mergeCell ref="N113:N115"/>
    <mergeCell ref="M100:M102"/>
    <mergeCell ref="H53:L53"/>
    <mergeCell ref="H54:L54"/>
    <mergeCell ref="O7:O11"/>
    <mergeCell ref="O12:O19"/>
    <mergeCell ref="H11:L11"/>
    <mergeCell ref="A12:A19"/>
    <mergeCell ref="B12:B16"/>
    <mergeCell ref="H12:L12"/>
    <mergeCell ref="H15:L15"/>
    <mergeCell ref="H16:L16"/>
    <mergeCell ref="B17:B19"/>
    <mergeCell ref="C17:C19"/>
    <mergeCell ref="D17:D19"/>
    <mergeCell ref="E17:E18"/>
    <mergeCell ref="H17:H18"/>
    <mergeCell ref="I17:L17"/>
    <mergeCell ref="M17:M19"/>
    <mergeCell ref="F17:F19"/>
    <mergeCell ref="N17:N19"/>
    <mergeCell ref="H13:L13"/>
    <mergeCell ref="H30:L30"/>
    <mergeCell ref="H32:L32"/>
    <mergeCell ref="B46:B48"/>
    <mergeCell ref="C46:C48"/>
    <mergeCell ref="D46:D48"/>
    <mergeCell ref="E46:E47"/>
    <mergeCell ref="H46:H47"/>
    <mergeCell ref="B41:B45"/>
    <mergeCell ref="N100:N102"/>
    <mergeCell ref="B28:B32"/>
    <mergeCell ref="C33:C35"/>
    <mergeCell ref="D33:D35"/>
    <mergeCell ref="H71:L71"/>
    <mergeCell ref="H74:L74"/>
    <mergeCell ref="H95:L95"/>
    <mergeCell ref="H98:L98"/>
    <mergeCell ref="H99:L99"/>
    <mergeCell ref="H38:L38"/>
    <mergeCell ref="E33:E34"/>
    <mergeCell ref="H33:H34"/>
    <mergeCell ref="H37:L37"/>
    <mergeCell ref="G46:G48"/>
    <mergeCell ref="H75:L75"/>
    <mergeCell ref="A4:A5"/>
    <mergeCell ref="A7:A11"/>
    <mergeCell ref="B4:B5"/>
    <mergeCell ref="B7:B11"/>
    <mergeCell ref="H7:L7"/>
    <mergeCell ref="H10:L10"/>
    <mergeCell ref="A36:A40"/>
    <mergeCell ref="B36:B40"/>
    <mergeCell ref="H36:L36"/>
    <mergeCell ref="H39:L39"/>
    <mergeCell ref="H40:L40"/>
    <mergeCell ref="H21:L21"/>
    <mergeCell ref="H22:L22"/>
    <mergeCell ref="H23:L23"/>
    <mergeCell ref="H24:L24"/>
    <mergeCell ref="B25:B27"/>
    <mergeCell ref="C25:C27"/>
    <mergeCell ref="D25:D27"/>
    <mergeCell ref="E25:E26"/>
    <mergeCell ref="I33:L33"/>
    <mergeCell ref="H28:L28"/>
    <mergeCell ref="H31:L31"/>
    <mergeCell ref="B33:B35"/>
    <mergeCell ref="H68:H69"/>
    <mergeCell ref="H58:L58"/>
    <mergeCell ref="H59:L59"/>
    <mergeCell ref="B60:B62"/>
    <mergeCell ref="C60:C62"/>
    <mergeCell ref="D60:D62"/>
    <mergeCell ref="E60:E61"/>
    <mergeCell ref="H60:H61"/>
    <mergeCell ref="I60:L60"/>
    <mergeCell ref="B55:B59"/>
    <mergeCell ref="H55:L55"/>
    <mergeCell ref="B63:B67"/>
    <mergeCell ref="H63:L63"/>
    <mergeCell ref="H66:L66"/>
    <mergeCell ref="B68:B70"/>
    <mergeCell ref="F60:F62"/>
    <mergeCell ref="F68:F70"/>
    <mergeCell ref="H100:H101"/>
    <mergeCell ref="H96:L96"/>
    <mergeCell ref="H97:L97"/>
    <mergeCell ref="G100:G102"/>
    <mergeCell ref="F100:F102"/>
    <mergeCell ref="B76:B78"/>
    <mergeCell ref="C76:C78"/>
    <mergeCell ref="D76:D78"/>
    <mergeCell ref="E76:E77"/>
    <mergeCell ref="H76:H77"/>
    <mergeCell ref="C92:C94"/>
    <mergeCell ref="D92:D94"/>
    <mergeCell ref="E92:E93"/>
    <mergeCell ref="G92:G94"/>
    <mergeCell ref="H92:H93"/>
    <mergeCell ref="I92:L92"/>
    <mergeCell ref="B84:B86"/>
    <mergeCell ref="C84:C86"/>
    <mergeCell ref="D84:D86"/>
    <mergeCell ref="E84:E85"/>
    <mergeCell ref="G84:G86"/>
    <mergeCell ref="H84:H85"/>
    <mergeCell ref="G76:G78"/>
    <mergeCell ref="F76:F78"/>
    <mergeCell ref="A129:A133"/>
    <mergeCell ref="B129:C133"/>
    <mergeCell ref="H129:L129"/>
    <mergeCell ref="H130:L130"/>
    <mergeCell ref="H131:L131"/>
    <mergeCell ref="H132:L132"/>
    <mergeCell ref="H133:L133"/>
    <mergeCell ref="B126:B128"/>
    <mergeCell ref="A121:A128"/>
    <mergeCell ref="H121:L121"/>
    <mergeCell ref="H124:L124"/>
    <mergeCell ref="H125:L125"/>
    <mergeCell ref="C126:C128"/>
    <mergeCell ref="D126:D128"/>
    <mergeCell ref="E126:E127"/>
    <mergeCell ref="H126:H127"/>
    <mergeCell ref="B121:B125"/>
    <mergeCell ref="G126:G128"/>
    <mergeCell ref="H122:L122"/>
    <mergeCell ref="H123:L123"/>
    <mergeCell ref="F126:F128"/>
    <mergeCell ref="I126:L126"/>
    <mergeCell ref="H108:L108"/>
    <mergeCell ref="H111:L111"/>
    <mergeCell ref="H109:L109"/>
    <mergeCell ref="H113:H114"/>
    <mergeCell ref="G113:G115"/>
    <mergeCell ref="F113:F115"/>
    <mergeCell ref="H120:L120"/>
    <mergeCell ref="H119:L119"/>
    <mergeCell ref="H118:L118"/>
    <mergeCell ref="H117:L117"/>
    <mergeCell ref="H116:L116"/>
    <mergeCell ref="I113:L113"/>
    <mergeCell ref="H112:L112"/>
    <mergeCell ref="H110:L110"/>
    <mergeCell ref="B116:B120"/>
    <mergeCell ref="B87:B91"/>
    <mergeCell ref="F92:F94"/>
    <mergeCell ref="A79:A86"/>
    <mergeCell ref="B79:B83"/>
    <mergeCell ref="A95:A102"/>
    <mergeCell ref="B95:B99"/>
    <mergeCell ref="C68:C70"/>
    <mergeCell ref="D68:D70"/>
    <mergeCell ref="A71:A78"/>
    <mergeCell ref="B71:B75"/>
    <mergeCell ref="A63:A70"/>
    <mergeCell ref="A116:A120"/>
    <mergeCell ref="B113:B115"/>
    <mergeCell ref="C113:C115"/>
    <mergeCell ref="D113:D115"/>
    <mergeCell ref="E113:E114"/>
    <mergeCell ref="A108:A115"/>
    <mergeCell ref="B108:B112"/>
    <mergeCell ref="D100:D102"/>
    <mergeCell ref="E100:E101"/>
    <mergeCell ref="E68:E69"/>
    <mergeCell ref="A41:A48"/>
    <mergeCell ref="B92:B94"/>
    <mergeCell ref="B100:B102"/>
    <mergeCell ref="C100:C102"/>
    <mergeCell ref="A103:A107"/>
    <mergeCell ref="B103:B107"/>
    <mergeCell ref="G60:G62"/>
    <mergeCell ref="A20:A27"/>
    <mergeCell ref="B20:B24"/>
    <mergeCell ref="A87:A94"/>
    <mergeCell ref="G68:G70"/>
    <mergeCell ref="A49:A54"/>
    <mergeCell ref="B49:B54"/>
    <mergeCell ref="A55:A62"/>
    <mergeCell ref="F33:F35"/>
    <mergeCell ref="A28:A35"/>
    <mergeCell ref="G25:G27"/>
  </mergeCells>
  <printOptions horizontalCentered="1"/>
  <pageMargins left="0.19685039370078741" right="0.19685039370078741" top="0.98425196850393704" bottom="0.19685039370078741" header="0.70866141732283472" footer="0"/>
  <pageSetup paperSize="9" scale="61" fitToHeight="0" orientation="landscape" useFirstPageNumber="1" r:id="rId1"/>
  <headerFooter differentFirst="1" scaleWithDoc="0">
    <oddHeader>&amp;C&amp;P</oddHeader>
  </headerFooter>
  <rowBreaks count="5" manualBreakCount="5">
    <brk id="27" max="16383" man="1"/>
    <brk id="54" max="14" man="1"/>
    <brk id="78" max="14" man="1"/>
    <brk id="102" max="14" man="1"/>
    <brk id="128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view="pageBreakPreview" zoomScale="90" zoomScaleNormal="90" zoomScaleSheetLayoutView="90" zoomScalePageLayoutView="60" workbookViewId="0">
      <selection sqref="A1:XFD1048576"/>
    </sheetView>
  </sheetViews>
  <sheetFormatPr defaultRowHeight="15" x14ac:dyDescent="0.25"/>
  <cols>
    <col min="1" max="1" width="5.7109375" customWidth="1"/>
    <col min="2" max="2" width="40.7109375" customWidth="1"/>
    <col min="3" max="3" width="15.7109375" customWidth="1"/>
    <col min="4" max="4" width="25.7109375" customWidth="1"/>
    <col min="5" max="5" width="15.7109375" customWidth="1"/>
    <col min="6" max="7" width="14.7109375" customWidth="1"/>
    <col min="8" max="12" width="10.7109375" customWidth="1"/>
    <col min="13" max="14" width="14.7109375" customWidth="1"/>
    <col min="15" max="15" width="18.7109375" customWidth="1"/>
  </cols>
  <sheetData>
    <row r="1" spans="1:15" x14ac:dyDescent="0.25">
      <c r="A1" s="41"/>
      <c r="L1" s="124" t="s">
        <v>317</v>
      </c>
      <c r="M1" s="124"/>
      <c r="N1" s="124"/>
      <c r="O1" s="124"/>
    </row>
    <row r="2" spans="1:15" x14ac:dyDescent="0.25">
      <c r="A2" s="41"/>
      <c r="L2" s="124" t="s">
        <v>295</v>
      </c>
      <c r="M2" s="124"/>
      <c r="N2" s="124"/>
      <c r="O2" s="124"/>
    </row>
    <row r="3" spans="1:15" x14ac:dyDescent="0.25">
      <c r="A3" s="41"/>
      <c r="L3" s="124" t="s">
        <v>319</v>
      </c>
      <c r="M3" s="124"/>
      <c r="N3" s="124"/>
      <c r="O3" s="124"/>
    </row>
    <row r="4" spans="1:15" x14ac:dyDescent="0.25">
      <c r="A4" s="82" t="s">
        <v>299</v>
      </c>
      <c r="L4" s="124" t="s">
        <v>320</v>
      </c>
      <c r="M4" s="124"/>
      <c r="N4" s="124"/>
      <c r="O4" s="124"/>
    </row>
    <row r="5" spans="1:15" s="3" customFormat="1" ht="15.95" customHeight="1" x14ac:dyDescent="0.25">
      <c r="A5" s="220" t="s">
        <v>233</v>
      </c>
      <c r="B5" s="220"/>
      <c r="C5" s="220"/>
    </row>
    <row r="6" spans="1:15" s="3" customFormat="1" ht="15.95" customHeight="1" x14ac:dyDescent="0.25">
      <c r="A6" s="220" t="s">
        <v>47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</row>
    <row r="7" spans="1:15" s="36" customFormat="1" ht="15.95" customHeight="1" x14ac:dyDescent="0.25"/>
    <row r="8" spans="1:15" ht="24.95" customHeight="1" x14ac:dyDescent="0.25">
      <c r="A8" s="142" t="s">
        <v>279</v>
      </c>
      <c r="B8" s="125" t="s">
        <v>0</v>
      </c>
      <c r="C8" s="125" t="s">
        <v>1</v>
      </c>
      <c r="D8" s="125" t="s">
        <v>2</v>
      </c>
      <c r="E8" s="100" t="s">
        <v>3</v>
      </c>
      <c r="F8" s="125" t="s">
        <v>5</v>
      </c>
      <c r="G8" s="125"/>
      <c r="H8" s="125"/>
      <c r="I8" s="125"/>
      <c r="J8" s="125"/>
      <c r="K8" s="125"/>
      <c r="L8" s="125"/>
      <c r="M8" s="125"/>
      <c r="N8" s="125"/>
      <c r="O8" s="125" t="s">
        <v>209</v>
      </c>
    </row>
    <row r="9" spans="1:15" ht="30" customHeight="1" x14ac:dyDescent="0.25">
      <c r="A9" s="142"/>
      <c r="B9" s="125"/>
      <c r="C9" s="125"/>
      <c r="D9" s="125"/>
      <c r="E9" s="100" t="s">
        <v>4</v>
      </c>
      <c r="F9" s="100" t="s">
        <v>6</v>
      </c>
      <c r="G9" s="100" t="s">
        <v>7</v>
      </c>
      <c r="H9" s="125" t="s">
        <v>8</v>
      </c>
      <c r="I9" s="125"/>
      <c r="J9" s="125"/>
      <c r="K9" s="125"/>
      <c r="L9" s="125"/>
      <c r="M9" s="100" t="s">
        <v>9</v>
      </c>
      <c r="N9" s="100" t="s">
        <v>10</v>
      </c>
      <c r="O9" s="125"/>
    </row>
    <row r="10" spans="1:15" ht="15" customHeight="1" x14ac:dyDescent="0.25">
      <c r="A10" s="105">
        <v>1</v>
      </c>
      <c r="B10" s="100">
        <v>2</v>
      </c>
      <c r="C10" s="100">
        <v>3</v>
      </c>
      <c r="D10" s="100">
        <v>4</v>
      </c>
      <c r="E10" s="100">
        <v>5</v>
      </c>
      <c r="F10" s="100">
        <v>6</v>
      </c>
      <c r="G10" s="100">
        <v>7</v>
      </c>
      <c r="H10" s="125">
        <v>8</v>
      </c>
      <c r="I10" s="125"/>
      <c r="J10" s="125"/>
      <c r="K10" s="125"/>
      <c r="L10" s="125"/>
      <c r="M10" s="100">
        <v>9</v>
      </c>
      <c r="N10" s="100">
        <v>10</v>
      </c>
      <c r="O10" s="100">
        <v>11</v>
      </c>
    </row>
    <row r="11" spans="1:15" ht="24.95" customHeight="1" x14ac:dyDescent="0.25">
      <c r="A11" s="130">
        <v>1</v>
      </c>
      <c r="B11" s="131" t="s">
        <v>186</v>
      </c>
      <c r="C11" s="99" t="s">
        <v>11</v>
      </c>
      <c r="D11" s="106" t="s">
        <v>12</v>
      </c>
      <c r="E11" s="101">
        <f>SUM(E12:E15)</f>
        <v>16727.760770000001</v>
      </c>
      <c r="F11" s="101">
        <f>SUM(F12:F15)</f>
        <v>1814.7099699999999</v>
      </c>
      <c r="G11" s="101">
        <f>SUM(G12:G15)</f>
        <v>3493.8</v>
      </c>
      <c r="H11" s="127">
        <f>SUM(H12:L15)</f>
        <v>3658.0086000000001</v>
      </c>
      <c r="I11" s="127"/>
      <c r="J11" s="127"/>
      <c r="K11" s="127"/>
      <c r="L11" s="127"/>
      <c r="M11" s="101">
        <f>SUM(M12:M15)</f>
        <v>3804.4641900000001</v>
      </c>
      <c r="N11" s="101">
        <f>SUM(N12:N15)</f>
        <v>3956.77801</v>
      </c>
      <c r="O11" s="122" t="s">
        <v>146</v>
      </c>
    </row>
    <row r="12" spans="1:15" ht="33" customHeight="1" x14ac:dyDescent="0.25">
      <c r="A12" s="130"/>
      <c r="B12" s="131"/>
      <c r="C12" s="99" t="s">
        <v>11</v>
      </c>
      <c r="D12" s="106" t="s">
        <v>29</v>
      </c>
      <c r="E12" s="101">
        <f>SUM(F12:N12)</f>
        <v>0</v>
      </c>
      <c r="F12" s="101">
        <f>F17+F25+F33</f>
        <v>0</v>
      </c>
      <c r="G12" s="101">
        <f>G17+G25+G33</f>
        <v>0</v>
      </c>
      <c r="H12" s="127">
        <f>H17+H25</f>
        <v>0</v>
      </c>
      <c r="I12" s="127"/>
      <c r="J12" s="127"/>
      <c r="K12" s="127"/>
      <c r="L12" s="127"/>
      <c r="M12" s="101">
        <f t="shared" ref="M12:N15" si="0">M17+M25</f>
        <v>0</v>
      </c>
      <c r="N12" s="101">
        <f t="shared" si="0"/>
        <v>0</v>
      </c>
      <c r="O12" s="122"/>
    </row>
    <row r="13" spans="1:15" ht="33" customHeight="1" x14ac:dyDescent="0.25">
      <c r="A13" s="130"/>
      <c r="B13" s="131"/>
      <c r="C13" s="99" t="s">
        <v>11</v>
      </c>
      <c r="D13" s="106" t="s">
        <v>23</v>
      </c>
      <c r="E13" s="101">
        <f>SUM(F13:N13)</f>
        <v>0</v>
      </c>
      <c r="F13" s="101">
        <f>F18+F26+F34</f>
        <v>0</v>
      </c>
      <c r="G13" s="101">
        <f>G18+G26+G34</f>
        <v>0</v>
      </c>
      <c r="H13" s="127">
        <f>H18+H26</f>
        <v>0</v>
      </c>
      <c r="I13" s="127"/>
      <c r="J13" s="127"/>
      <c r="K13" s="127"/>
      <c r="L13" s="127"/>
      <c r="M13" s="101">
        <f t="shared" si="0"/>
        <v>0</v>
      </c>
      <c r="N13" s="101">
        <f t="shared" si="0"/>
        <v>0</v>
      </c>
      <c r="O13" s="122"/>
    </row>
    <row r="14" spans="1:15" ht="45" customHeight="1" x14ac:dyDescent="0.25">
      <c r="A14" s="130"/>
      <c r="B14" s="131"/>
      <c r="C14" s="99" t="s">
        <v>11</v>
      </c>
      <c r="D14" s="106" t="s">
        <v>13</v>
      </c>
      <c r="E14" s="101">
        <f>SUM(F14:N14)</f>
        <v>16727.760770000001</v>
      </c>
      <c r="F14" s="101">
        <f>F19+F27</f>
        <v>1814.7099699999999</v>
      </c>
      <c r="G14" s="101">
        <f>G19+G27</f>
        <v>3493.8</v>
      </c>
      <c r="H14" s="127">
        <f>H19+H27</f>
        <v>3658.0086000000001</v>
      </c>
      <c r="I14" s="127"/>
      <c r="J14" s="127"/>
      <c r="K14" s="127"/>
      <c r="L14" s="127"/>
      <c r="M14" s="101">
        <f t="shared" si="0"/>
        <v>3804.4641900000001</v>
      </c>
      <c r="N14" s="101">
        <f t="shared" si="0"/>
        <v>3956.77801</v>
      </c>
      <c r="O14" s="122"/>
    </row>
    <row r="15" spans="1:15" ht="24.95" customHeight="1" x14ac:dyDescent="0.25">
      <c r="A15" s="130"/>
      <c r="B15" s="131"/>
      <c r="C15" s="99" t="s">
        <v>11</v>
      </c>
      <c r="D15" s="106" t="s">
        <v>21</v>
      </c>
      <c r="E15" s="101">
        <f>SUM(F15:N15)</f>
        <v>0</v>
      </c>
      <c r="F15" s="101">
        <f>F20+F28+F36</f>
        <v>0</v>
      </c>
      <c r="G15" s="101">
        <f>G20+G28+G36</f>
        <v>0</v>
      </c>
      <c r="H15" s="127">
        <f>H20+H28</f>
        <v>0</v>
      </c>
      <c r="I15" s="127"/>
      <c r="J15" s="127"/>
      <c r="K15" s="127"/>
      <c r="L15" s="127"/>
      <c r="M15" s="101">
        <f t="shared" si="0"/>
        <v>0</v>
      </c>
      <c r="N15" s="101">
        <f t="shared" si="0"/>
        <v>0</v>
      </c>
      <c r="O15" s="122"/>
    </row>
    <row r="16" spans="1:15" ht="24.95" customHeight="1" x14ac:dyDescent="0.25">
      <c r="A16" s="130" t="s">
        <v>147</v>
      </c>
      <c r="B16" s="131" t="s">
        <v>225</v>
      </c>
      <c r="C16" s="99" t="s">
        <v>11</v>
      </c>
      <c r="D16" s="106" t="s">
        <v>12</v>
      </c>
      <c r="E16" s="101">
        <f>SUM(E17:E20)</f>
        <v>10038.63933</v>
      </c>
      <c r="F16" s="101">
        <f>SUM(F17:F20)</f>
        <v>1177.87664</v>
      </c>
      <c r="G16" s="101">
        <f>SUM(G17:G20)</f>
        <v>699.0806</v>
      </c>
      <c r="H16" s="127">
        <f>SUM(H17:L20)</f>
        <v>400.43988999999999</v>
      </c>
      <c r="I16" s="127"/>
      <c r="J16" s="127"/>
      <c r="K16" s="127"/>
      <c r="L16" s="127"/>
      <c r="M16" s="101">
        <f>SUM(M17:M20)</f>
        <v>3804.4641900000001</v>
      </c>
      <c r="N16" s="101">
        <f>SUM(N17:N20)</f>
        <v>3956.77801</v>
      </c>
      <c r="O16" s="122" t="s">
        <v>146</v>
      </c>
    </row>
    <row r="17" spans="1:15" ht="33" customHeight="1" x14ac:dyDescent="0.25">
      <c r="A17" s="130"/>
      <c r="B17" s="131"/>
      <c r="C17" s="99" t="s">
        <v>11</v>
      </c>
      <c r="D17" s="106" t="s">
        <v>29</v>
      </c>
      <c r="E17" s="101">
        <f>SUM(F17:N17)</f>
        <v>0</v>
      </c>
      <c r="F17" s="101">
        <v>0</v>
      </c>
      <c r="G17" s="101">
        <v>0</v>
      </c>
      <c r="H17" s="127">
        <v>0</v>
      </c>
      <c r="I17" s="127"/>
      <c r="J17" s="127"/>
      <c r="K17" s="127"/>
      <c r="L17" s="127"/>
      <c r="M17" s="101">
        <v>0</v>
      </c>
      <c r="N17" s="101">
        <v>0</v>
      </c>
      <c r="O17" s="122"/>
    </row>
    <row r="18" spans="1:15" ht="33" customHeight="1" x14ac:dyDescent="0.25">
      <c r="A18" s="130"/>
      <c r="B18" s="131"/>
      <c r="C18" s="99" t="s">
        <v>11</v>
      </c>
      <c r="D18" s="106" t="s">
        <v>23</v>
      </c>
      <c r="E18" s="101">
        <f>SUM(F18:N18)</f>
        <v>0</v>
      </c>
      <c r="F18" s="101">
        <v>0</v>
      </c>
      <c r="G18" s="101">
        <v>0</v>
      </c>
      <c r="H18" s="127">
        <v>0</v>
      </c>
      <c r="I18" s="127"/>
      <c r="J18" s="127"/>
      <c r="K18" s="127"/>
      <c r="L18" s="127"/>
      <c r="M18" s="101">
        <v>0</v>
      </c>
      <c r="N18" s="101">
        <v>0</v>
      </c>
      <c r="O18" s="122"/>
    </row>
    <row r="19" spans="1:15" ht="48" customHeight="1" x14ac:dyDescent="0.25">
      <c r="A19" s="130"/>
      <c r="B19" s="131"/>
      <c r="C19" s="99" t="s">
        <v>11</v>
      </c>
      <c r="D19" s="106" t="s">
        <v>13</v>
      </c>
      <c r="E19" s="101">
        <f>SUM(F19:N19)</f>
        <v>10038.63933</v>
      </c>
      <c r="F19" s="101">
        <v>1177.87664</v>
      </c>
      <c r="G19" s="101">
        <v>699.0806</v>
      </c>
      <c r="H19" s="217">
        <f>1012.13989-111.7-500</f>
        <v>400.43988999999999</v>
      </c>
      <c r="I19" s="217"/>
      <c r="J19" s="217"/>
      <c r="K19" s="217"/>
      <c r="L19" s="217"/>
      <c r="M19" s="107">
        <v>3804.4641900000001</v>
      </c>
      <c r="N19" s="107">
        <v>3956.77801</v>
      </c>
      <c r="O19" s="122"/>
    </row>
    <row r="20" spans="1:15" ht="24.95" customHeight="1" x14ac:dyDescent="0.25">
      <c r="A20" s="130"/>
      <c r="B20" s="131"/>
      <c r="C20" s="99" t="s">
        <v>11</v>
      </c>
      <c r="D20" s="106" t="s">
        <v>21</v>
      </c>
      <c r="E20" s="101">
        <f>SUM(F20:N20)</f>
        <v>0</v>
      </c>
      <c r="F20" s="101">
        <v>0</v>
      </c>
      <c r="G20" s="101">
        <v>0</v>
      </c>
      <c r="H20" s="217">
        <v>0</v>
      </c>
      <c r="I20" s="217"/>
      <c r="J20" s="217"/>
      <c r="K20" s="217"/>
      <c r="L20" s="217"/>
      <c r="M20" s="107">
        <v>0</v>
      </c>
      <c r="N20" s="107">
        <v>0</v>
      </c>
      <c r="O20" s="122"/>
    </row>
    <row r="21" spans="1:15" ht="24.95" customHeight="1" x14ac:dyDescent="0.25">
      <c r="A21" s="130"/>
      <c r="B21" s="131" t="s">
        <v>54</v>
      </c>
      <c r="C21" s="126" t="s">
        <v>14</v>
      </c>
      <c r="D21" s="126" t="s">
        <v>14</v>
      </c>
      <c r="E21" s="126" t="s">
        <v>15</v>
      </c>
      <c r="F21" s="126">
        <v>100</v>
      </c>
      <c r="G21" s="126">
        <v>100</v>
      </c>
      <c r="H21" s="221" t="s">
        <v>269</v>
      </c>
      <c r="I21" s="221" t="s">
        <v>16</v>
      </c>
      <c r="J21" s="221"/>
      <c r="K21" s="221"/>
      <c r="L21" s="221"/>
      <c r="M21" s="221">
        <v>100</v>
      </c>
      <c r="N21" s="221">
        <v>100</v>
      </c>
      <c r="O21" s="122"/>
    </row>
    <row r="22" spans="1:15" ht="33" customHeight="1" x14ac:dyDescent="0.25">
      <c r="A22" s="130"/>
      <c r="B22" s="131"/>
      <c r="C22" s="126"/>
      <c r="D22" s="126"/>
      <c r="E22" s="126"/>
      <c r="F22" s="126"/>
      <c r="G22" s="126"/>
      <c r="H22" s="221"/>
      <c r="I22" s="108" t="s">
        <v>141</v>
      </c>
      <c r="J22" s="108" t="s">
        <v>142</v>
      </c>
      <c r="K22" s="108" t="s">
        <v>143</v>
      </c>
      <c r="L22" s="108" t="s">
        <v>144</v>
      </c>
      <c r="M22" s="221"/>
      <c r="N22" s="221"/>
      <c r="O22" s="122"/>
    </row>
    <row r="23" spans="1:15" ht="24.95" customHeight="1" x14ac:dyDescent="0.25">
      <c r="A23" s="130"/>
      <c r="B23" s="131"/>
      <c r="C23" s="126"/>
      <c r="D23" s="126"/>
      <c r="E23" s="99">
        <v>100</v>
      </c>
      <c r="F23" s="126"/>
      <c r="G23" s="126"/>
      <c r="H23" s="108">
        <v>100</v>
      </c>
      <c r="I23" s="108">
        <v>100</v>
      </c>
      <c r="J23" s="108">
        <v>100</v>
      </c>
      <c r="K23" s="108">
        <v>100</v>
      </c>
      <c r="L23" s="108">
        <v>100</v>
      </c>
      <c r="M23" s="221"/>
      <c r="N23" s="221"/>
      <c r="O23" s="122"/>
    </row>
    <row r="24" spans="1:15" ht="24.95" customHeight="1" x14ac:dyDescent="0.25">
      <c r="A24" s="130" t="s">
        <v>148</v>
      </c>
      <c r="B24" s="131" t="s">
        <v>187</v>
      </c>
      <c r="C24" s="99" t="s">
        <v>11</v>
      </c>
      <c r="D24" s="90" t="s">
        <v>12</v>
      </c>
      <c r="E24" s="101">
        <f>SUM(E25:E28)</f>
        <v>6689.1214399999999</v>
      </c>
      <c r="F24" s="101">
        <f>SUM(F25:F28)</f>
        <v>636.83333000000005</v>
      </c>
      <c r="G24" s="101">
        <f>SUM(G25:G28)</f>
        <v>2794.7194</v>
      </c>
      <c r="H24" s="217">
        <f>SUM(H25:L28)</f>
        <v>3257.56871</v>
      </c>
      <c r="I24" s="217"/>
      <c r="J24" s="217"/>
      <c r="K24" s="217"/>
      <c r="L24" s="217"/>
      <c r="M24" s="107">
        <f>SUM(M25:M28)</f>
        <v>0</v>
      </c>
      <c r="N24" s="107">
        <f>SUM(N25:N28)</f>
        <v>0</v>
      </c>
      <c r="O24" s="122" t="s">
        <v>146</v>
      </c>
    </row>
    <row r="25" spans="1:15" ht="33" customHeight="1" x14ac:dyDescent="0.25">
      <c r="A25" s="130"/>
      <c r="B25" s="131"/>
      <c r="C25" s="99" t="s">
        <v>11</v>
      </c>
      <c r="D25" s="90" t="s">
        <v>29</v>
      </c>
      <c r="E25" s="101">
        <f>SUM(F25:N25)</f>
        <v>0</v>
      </c>
      <c r="F25" s="101">
        <v>0</v>
      </c>
      <c r="G25" s="101">
        <v>0</v>
      </c>
      <c r="H25" s="217">
        <v>0</v>
      </c>
      <c r="I25" s="217"/>
      <c r="J25" s="217"/>
      <c r="K25" s="217"/>
      <c r="L25" s="217"/>
      <c r="M25" s="107">
        <v>0</v>
      </c>
      <c r="N25" s="107">
        <v>0</v>
      </c>
      <c r="O25" s="122"/>
    </row>
    <row r="26" spans="1:15" ht="33" customHeight="1" x14ac:dyDescent="0.25">
      <c r="A26" s="130"/>
      <c r="B26" s="131"/>
      <c r="C26" s="99" t="s">
        <v>11</v>
      </c>
      <c r="D26" s="90" t="s">
        <v>23</v>
      </c>
      <c r="E26" s="101">
        <f>SUM(F26:N26)</f>
        <v>0</v>
      </c>
      <c r="F26" s="101">
        <v>0</v>
      </c>
      <c r="G26" s="101">
        <v>0</v>
      </c>
      <c r="H26" s="217">
        <v>0</v>
      </c>
      <c r="I26" s="217"/>
      <c r="J26" s="217"/>
      <c r="K26" s="217"/>
      <c r="L26" s="217"/>
      <c r="M26" s="107">
        <v>0</v>
      </c>
      <c r="N26" s="107">
        <v>0</v>
      </c>
      <c r="O26" s="122"/>
    </row>
    <row r="27" spans="1:15" ht="45" customHeight="1" x14ac:dyDescent="0.25">
      <c r="A27" s="130"/>
      <c r="B27" s="131"/>
      <c r="C27" s="99" t="s">
        <v>11</v>
      </c>
      <c r="D27" s="90" t="s">
        <v>22</v>
      </c>
      <c r="E27" s="101">
        <f>SUM(F27:N27)</f>
        <v>6689.1214399999999</v>
      </c>
      <c r="F27" s="101">
        <v>636.83333000000005</v>
      </c>
      <c r="G27" s="101">
        <v>2794.7194</v>
      </c>
      <c r="H27" s="214">
        <f>2645.86871+111.7+500</f>
        <v>3257.56871</v>
      </c>
      <c r="I27" s="214"/>
      <c r="J27" s="214"/>
      <c r="K27" s="214"/>
      <c r="L27" s="214"/>
      <c r="M27" s="107">
        <v>0</v>
      </c>
      <c r="N27" s="107">
        <v>0</v>
      </c>
      <c r="O27" s="122"/>
    </row>
    <row r="28" spans="1:15" ht="24.95" customHeight="1" x14ac:dyDescent="0.25">
      <c r="A28" s="130"/>
      <c r="B28" s="131"/>
      <c r="C28" s="99" t="s">
        <v>11</v>
      </c>
      <c r="D28" s="90" t="s">
        <v>21</v>
      </c>
      <c r="E28" s="101">
        <f>SUM(F28:N28)</f>
        <v>0</v>
      </c>
      <c r="F28" s="101">
        <v>0</v>
      </c>
      <c r="G28" s="101">
        <v>0</v>
      </c>
      <c r="H28" s="215">
        <v>0</v>
      </c>
      <c r="I28" s="215"/>
      <c r="J28" s="215"/>
      <c r="K28" s="215"/>
      <c r="L28" s="215"/>
      <c r="M28" s="101">
        <v>0</v>
      </c>
      <c r="N28" s="101">
        <v>0</v>
      </c>
      <c r="O28" s="122"/>
    </row>
    <row r="29" spans="1:15" ht="24.95" customHeight="1" x14ac:dyDescent="0.25">
      <c r="A29" s="130"/>
      <c r="B29" s="131" t="s">
        <v>36</v>
      </c>
      <c r="C29" s="126" t="s">
        <v>14</v>
      </c>
      <c r="D29" s="126" t="s">
        <v>14</v>
      </c>
      <c r="E29" s="126" t="s">
        <v>15</v>
      </c>
      <c r="F29" s="126">
        <v>0</v>
      </c>
      <c r="G29" s="126">
        <v>1</v>
      </c>
      <c r="H29" s="126" t="s">
        <v>269</v>
      </c>
      <c r="I29" s="126" t="s">
        <v>16</v>
      </c>
      <c r="J29" s="126"/>
      <c r="K29" s="126"/>
      <c r="L29" s="126"/>
      <c r="M29" s="126">
        <v>0</v>
      </c>
      <c r="N29" s="126">
        <v>0</v>
      </c>
      <c r="O29" s="122"/>
    </row>
    <row r="30" spans="1:15" ht="33" customHeight="1" x14ac:dyDescent="0.25">
      <c r="A30" s="130"/>
      <c r="B30" s="131"/>
      <c r="C30" s="126"/>
      <c r="D30" s="126"/>
      <c r="E30" s="126"/>
      <c r="F30" s="126"/>
      <c r="G30" s="126"/>
      <c r="H30" s="126"/>
      <c r="I30" s="99" t="s">
        <v>141</v>
      </c>
      <c r="J30" s="99" t="s">
        <v>142</v>
      </c>
      <c r="K30" s="99" t="s">
        <v>143</v>
      </c>
      <c r="L30" s="99" t="s">
        <v>144</v>
      </c>
      <c r="M30" s="126"/>
      <c r="N30" s="126"/>
      <c r="O30" s="122"/>
    </row>
    <row r="31" spans="1:15" ht="24.95" customHeight="1" x14ac:dyDescent="0.25">
      <c r="A31" s="130"/>
      <c r="B31" s="131"/>
      <c r="C31" s="126"/>
      <c r="D31" s="126"/>
      <c r="E31" s="99">
        <f>F29+G29+H31+M29+N29</f>
        <v>2</v>
      </c>
      <c r="F31" s="126"/>
      <c r="G31" s="126"/>
      <c r="H31" s="99">
        <f>I31+J31+K31+L31</f>
        <v>1</v>
      </c>
      <c r="I31" s="99">
        <v>0</v>
      </c>
      <c r="J31" s="99">
        <v>0</v>
      </c>
      <c r="K31" s="99">
        <v>1</v>
      </c>
      <c r="L31" s="108">
        <v>0</v>
      </c>
      <c r="M31" s="126"/>
      <c r="N31" s="126"/>
      <c r="O31" s="122"/>
    </row>
    <row r="32" spans="1:15" ht="24.95" customHeight="1" x14ac:dyDescent="0.25">
      <c r="A32" s="218">
        <v>2</v>
      </c>
      <c r="B32" s="219" t="s">
        <v>227</v>
      </c>
      <c r="C32" s="104" t="s">
        <v>11</v>
      </c>
      <c r="D32" s="109" t="s">
        <v>12</v>
      </c>
      <c r="E32" s="110">
        <f>SUM(E33:E36)</f>
        <v>2339.42427</v>
      </c>
      <c r="F32" s="110">
        <f>SUM(F33:F36)</f>
        <v>163.6</v>
      </c>
      <c r="G32" s="110">
        <f>SUM(G33:G36)</f>
        <v>450</v>
      </c>
      <c r="H32" s="216">
        <f>SUM(H33:L36)</f>
        <v>1725.8242699999998</v>
      </c>
      <c r="I32" s="216"/>
      <c r="J32" s="216"/>
      <c r="K32" s="216"/>
      <c r="L32" s="216"/>
      <c r="M32" s="110">
        <f>SUM(M33:M36)</f>
        <v>0</v>
      </c>
      <c r="N32" s="110">
        <f>SUM(N33:N36)</f>
        <v>0</v>
      </c>
      <c r="O32" s="141" t="s">
        <v>117</v>
      </c>
    </row>
    <row r="33" spans="1:15" ht="33" customHeight="1" x14ac:dyDescent="0.25">
      <c r="A33" s="218"/>
      <c r="B33" s="219"/>
      <c r="C33" s="104" t="s">
        <v>11</v>
      </c>
      <c r="D33" s="109" t="s">
        <v>29</v>
      </c>
      <c r="E33" s="110">
        <f>SUM(F33:N33)</f>
        <v>0</v>
      </c>
      <c r="F33" s="110">
        <f>F38</f>
        <v>0</v>
      </c>
      <c r="G33" s="110">
        <f>G38</f>
        <v>0</v>
      </c>
      <c r="H33" s="216">
        <f>H38</f>
        <v>0</v>
      </c>
      <c r="I33" s="216"/>
      <c r="J33" s="216"/>
      <c r="K33" s="216"/>
      <c r="L33" s="216"/>
      <c r="M33" s="110">
        <f>M38</f>
        <v>0</v>
      </c>
      <c r="N33" s="110">
        <f>N38</f>
        <v>0</v>
      </c>
      <c r="O33" s="141"/>
    </row>
    <row r="34" spans="1:15" ht="33" customHeight="1" x14ac:dyDescent="0.25">
      <c r="A34" s="218"/>
      <c r="B34" s="219"/>
      <c r="C34" s="104" t="s">
        <v>11</v>
      </c>
      <c r="D34" s="109" t="s">
        <v>23</v>
      </c>
      <c r="E34" s="110">
        <f>SUM(F34:N34)</f>
        <v>0</v>
      </c>
      <c r="F34" s="110">
        <f>F39</f>
        <v>0</v>
      </c>
      <c r="G34" s="110">
        <f t="shared" ref="G34:H36" si="1">G39</f>
        <v>0</v>
      </c>
      <c r="H34" s="216">
        <f t="shared" si="1"/>
        <v>0</v>
      </c>
      <c r="I34" s="216"/>
      <c r="J34" s="216"/>
      <c r="K34" s="216"/>
      <c r="L34" s="216"/>
      <c r="M34" s="110">
        <f t="shared" ref="M34:N36" si="2">M39</f>
        <v>0</v>
      </c>
      <c r="N34" s="110">
        <f t="shared" si="2"/>
        <v>0</v>
      </c>
      <c r="O34" s="141"/>
    </row>
    <row r="35" spans="1:15" ht="45" customHeight="1" x14ac:dyDescent="0.25">
      <c r="A35" s="218"/>
      <c r="B35" s="219"/>
      <c r="C35" s="104" t="s">
        <v>11</v>
      </c>
      <c r="D35" s="109" t="s">
        <v>13</v>
      </c>
      <c r="E35" s="110">
        <f>SUM(F35:N35)</f>
        <v>2339.42427</v>
      </c>
      <c r="F35" s="110">
        <f>F40</f>
        <v>163.6</v>
      </c>
      <c r="G35" s="110">
        <f t="shared" si="1"/>
        <v>450</v>
      </c>
      <c r="H35" s="216">
        <f t="shared" si="1"/>
        <v>1725.8242699999998</v>
      </c>
      <c r="I35" s="216"/>
      <c r="J35" s="216"/>
      <c r="K35" s="216"/>
      <c r="L35" s="216"/>
      <c r="M35" s="110">
        <f t="shared" si="2"/>
        <v>0</v>
      </c>
      <c r="N35" s="110">
        <f t="shared" si="2"/>
        <v>0</v>
      </c>
      <c r="O35" s="141"/>
    </row>
    <row r="36" spans="1:15" ht="24.95" customHeight="1" x14ac:dyDescent="0.25">
      <c r="A36" s="218"/>
      <c r="B36" s="219"/>
      <c r="C36" s="104" t="s">
        <v>11</v>
      </c>
      <c r="D36" s="109" t="s">
        <v>21</v>
      </c>
      <c r="E36" s="110">
        <f>SUM(F36:N36)</f>
        <v>0</v>
      </c>
      <c r="F36" s="110">
        <f>F41</f>
        <v>0</v>
      </c>
      <c r="G36" s="110">
        <f t="shared" si="1"/>
        <v>0</v>
      </c>
      <c r="H36" s="216">
        <f t="shared" si="1"/>
        <v>0</v>
      </c>
      <c r="I36" s="216"/>
      <c r="J36" s="216"/>
      <c r="K36" s="216"/>
      <c r="L36" s="216"/>
      <c r="M36" s="110">
        <f t="shared" si="2"/>
        <v>0</v>
      </c>
      <c r="N36" s="110">
        <f t="shared" si="2"/>
        <v>0</v>
      </c>
      <c r="O36" s="141"/>
    </row>
    <row r="37" spans="1:15" ht="24.95" customHeight="1" x14ac:dyDescent="0.25">
      <c r="A37" s="218" t="s">
        <v>150</v>
      </c>
      <c r="B37" s="219" t="s">
        <v>218</v>
      </c>
      <c r="C37" s="104" t="s">
        <v>11</v>
      </c>
      <c r="D37" s="109" t="s">
        <v>12</v>
      </c>
      <c r="E37" s="110">
        <f>SUM(E38:E41)</f>
        <v>2339.42427</v>
      </c>
      <c r="F37" s="110">
        <f>SUM(F38:F41)</f>
        <v>163.6</v>
      </c>
      <c r="G37" s="110">
        <f>SUM(G38:G41)</f>
        <v>450</v>
      </c>
      <c r="H37" s="216">
        <f>SUM(H38:L41)</f>
        <v>1725.8242699999998</v>
      </c>
      <c r="I37" s="216"/>
      <c r="J37" s="216"/>
      <c r="K37" s="216"/>
      <c r="L37" s="216"/>
      <c r="M37" s="110">
        <f>SUM(M38:M41)</f>
        <v>0</v>
      </c>
      <c r="N37" s="110">
        <f>SUM(N38:N41)</f>
        <v>0</v>
      </c>
      <c r="O37" s="141" t="s">
        <v>117</v>
      </c>
    </row>
    <row r="38" spans="1:15" ht="33" customHeight="1" x14ac:dyDescent="0.25">
      <c r="A38" s="218"/>
      <c r="B38" s="219"/>
      <c r="C38" s="104" t="s">
        <v>11</v>
      </c>
      <c r="D38" s="109" t="s">
        <v>29</v>
      </c>
      <c r="E38" s="110">
        <f>SUM(F38:N38)</f>
        <v>0</v>
      </c>
      <c r="F38" s="110">
        <v>0</v>
      </c>
      <c r="G38" s="110">
        <v>0</v>
      </c>
      <c r="H38" s="216">
        <v>0</v>
      </c>
      <c r="I38" s="216"/>
      <c r="J38" s="216"/>
      <c r="K38" s="216"/>
      <c r="L38" s="216"/>
      <c r="M38" s="110">
        <v>0</v>
      </c>
      <c r="N38" s="110">
        <v>0</v>
      </c>
      <c r="O38" s="141"/>
    </row>
    <row r="39" spans="1:15" ht="33" customHeight="1" x14ac:dyDescent="0.25">
      <c r="A39" s="218"/>
      <c r="B39" s="219"/>
      <c r="C39" s="104" t="s">
        <v>11</v>
      </c>
      <c r="D39" s="109" t="s">
        <v>23</v>
      </c>
      <c r="E39" s="110">
        <f>SUM(F39:N39)</f>
        <v>0</v>
      </c>
      <c r="F39" s="110">
        <v>0</v>
      </c>
      <c r="G39" s="110">
        <v>0</v>
      </c>
      <c r="H39" s="216">
        <v>0</v>
      </c>
      <c r="I39" s="216"/>
      <c r="J39" s="216"/>
      <c r="K39" s="216"/>
      <c r="L39" s="216"/>
      <c r="M39" s="110">
        <v>0</v>
      </c>
      <c r="N39" s="110">
        <v>0</v>
      </c>
      <c r="O39" s="141"/>
    </row>
    <row r="40" spans="1:15" ht="45" customHeight="1" x14ac:dyDescent="0.25">
      <c r="A40" s="218"/>
      <c r="B40" s="219"/>
      <c r="C40" s="104" t="s">
        <v>11</v>
      </c>
      <c r="D40" s="109" t="s">
        <v>13</v>
      </c>
      <c r="E40" s="110">
        <f>SUM(F40:N40)</f>
        <v>2339.42427</v>
      </c>
      <c r="F40" s="110">
        <v>163.6</v>
      </c>
      <c r="G40" s="110">
        <v>450</v>
      </c>
      <c r="H40" s="216">
        <f>1150+600+1033.11692-1057.29265</f>
        <v>1725.8242699999998</v>
      </c>
      <c r="I40" s="216"/>
      <c r="J40" s="216"/>
      <c r="K40" s="216"/>
      <c r="L40" s="216"/>
      <c r="M40" s="110">
        <v>0</v>
      </c>
      <c r="N40" s="110">
        <v>0</v>
      </c>
      <c r="O40" s="141"/>
    </row>
    <row r="41" spans="1:15" ht="24.95" customHeight="1" x14ac:dyDescent="0.25">
      <c r="A41" s="218"/>
      <c r="B41" s="219"/>
      <c r="C41" s="104" t="s">
        <v>11</v>
      </c>
      <c r="D41" s="109" t="s">
        <v>21</v>
      </c>
      <c r="E41" s="110">
        <f>SUM(F41:N41)</f>
        <v>0</v>
      </c>
      <c r="F41" s="110">
        <v>0</v>
      </c>
      <c r="G41" s="110">
        <v>0</v>
      </c>
      <c r="H41" s="216">
        <v>0</v>
      </c>
      <c r="I41" s="216"/>
      <c r="J41" s="216"/>
      <c r="K41" s="216"/>
      <c r="L41" s="216"/>
      <c r="M41" s="110">
        <v>0</v>
      </c>
      <c r="N41" s="110">
        <v>0</v>
      </c>
      <c r="O41" s="141"/>
    </row>
    <row r="42" spans="1:15" ht="27.75" customHeight="1" x14ac:dyDescent="0.25">
      <c r="A42" s="218"/>
      <c r="B42" s="219" t="s">
        <v>55</v>
      </c>
      <c r="C42" s="141" t="s">
        <v>14</v>
      </c>
      <c r="D42" s="141" t="s">
        <v>14</v>
      </c>
      <c r="E42" s="141" t="s">
        <v>15</v>
      </c>
      <c r="F42" s="141">
        <v>101</v>
      </c>
      <c r="G42" s="141">
        <v>100</v>
      </c>
      <c r="H42" s="141" t="s">
        <v>269</v>
      </c>
      <c r="I42" s="141" t="s">
        <v>16</v>
      </c>
      <c r="J42" s="141"/>
      <c r="K42" s="141"/>
      <c r="L42" s="141"/>
      <c r="M42" s="141">
        <v>100</v>
      </c>
      <c r="N42" s="141">
        <v>100</v>
      </c>
      <c r="O42" s="141"/>
    </row>
    <row r="43" spans="1:15" ht="33" customHeight="1" x14ac:dyDescent="0.25">
      <c r="A43" s="218"/>
      <c r="B43" s="219"/>
      <c r="C43" s="141"/>
      <c r="D43" s="141"/>
      <c r="E43" s="141"/>
      <c r="F43" s="141"/>
      <c r="G43" s="141"/>
      <c r="H43" s="141"/>
      <c r="I43" s="99" t="s">
        <v>141</v>
      </c>
      <c r="J43" s="99" t="s">
        <v>142</v>
      </c>
      <c r="K43" s="99" t="s">
        <v>143</v>
      </c>
      <c r="L43" s="99" t="s">
        <v>144</v>
      </c>
      <c r="M43" s="141"/>
      <c r="N43" s="141"/>
      <c r="O43" s="141"/>
    </row>
    <row r="44" spans="1:15" ht="27.75" customHeight="1" x14ac:dyDescent="0.25">
      <c r="A44" s="218"/>
      <c r="B44" s="219"/>
      <c r="C44" s="141"/>
      <c r="D44" s="141"/>
      <c r="E44" s="104">
        <f>F42+G42+H44+M42+N42</f>
        <v>501</v>
      </c>
      <c r="F44" s="141"/>
      <c r="G44" s="141"/>
      <c r="H44" s="104">
        <f>SUM(I44:L44)</f>
        <v>100</v>
      </c>
      <c r="I44" s="104">
        <v>0</v>
      </c>
      <c r="J44" s="104">
        <v>0</v>
      </c>
      <c r="K44" s="104">
        <v>100</v>
      </c>
      <c r="L44" s="104">
        <v>0</v>
      </c>
      <c r="M44" s="141"/>
      <c r="N44" s="141"/>
      <c r="O44" s="141"/>
    </row>
    <row r="45" spans="1:15" ht="24.95" customHeight="1" x14ac:dyDescent="0.25">
      <c r="A45" s="218">
        <v>3</v>
      </c>
      <c r="B45" s="219" t="s">
        <v>56</v>
      </c>
      <c r="C45" s="104" t="s">
        <v>11</v>
      </c>
      <c r="D45" s="109" t="s">
        <v>12</v>
      </c>
      <c r="E45" s="110">
        <f>SUM(E46:E49)</f>
        <v>350</v>
      </c>
      <c r="F45" s="110">
        <f>SUM(F46:F49)</f>
        <v>350</v>
      </c>
      <c r="G45" s="110">
        <f>SUM(G46:G49)</f>
        <v>0</v>
      </c>
      <c r="H45" s="216">
        <f>SUM(H46:L49)</f>
        <v>0</v>
      </c>
      <c r="I45" s="216"/>
      <c r="J45" s="216"/>
      <c r="K45" s="216"/>
      <c r="L45" s="216"/>
      <c r="M45" s="110">
        <f>SUM(M46:M49)</f>
        <v>0</v>
      </c>
      <c r="N45" s="110">
        <f>SUM(N46:N49)</f>
        <v>0</v>
      </c>
      <c r="O45" s="141" t="s">
        <v>117</v>
      </c>
    </row>
    <row r="46" spans="1:15" ht="33" customHeight="1" x14ac:dyDescent="0.25">
      <c r="A46" s="218"/>
      <c r="B46" s="219"/>
      <c r="C46" s="104" t="s">
        <v>11</v>
      </c>
      <c r="D46" s="109" t="s">
        <v>29</v>
      </c>
      <c r="E46" s="110">
        <f>SUM(F46:N46)</f>
        <v>0</v>
      </c>
      <c r="F46" s="110">
        <f>F51+F59+F67+F75+F83+F91</f>
        <v>0</v>
      </c>
      <c r="G46" s="110">
        <f>G51+G59+G67+G75+G83+G91</f>
        <v>0</v>
      </c>
      <c r="H46" s="216">
        <f>H51+H59+H67+H75+H83+H91</f>
        <v>0</v>
      </c>
      <c r="I46" s="216"/>
      <c r="J46" s="216"/>
      <c r="K46" s="216"/>
      <c r="L46" s="216"/>
      <c r="M46" s="110">
        <f t="shared" ref="M46:N49" si="3">M51+M59+M67+M75+M83+M91</f>
        <v>0</v>
      </c>
      <c r="N46" s="110">
        <f t="shared" si="3"/>
        <v>0</v>
      </c>
      <c r="O46" s="141"/>
    </row>
    <row r="47" spans="1:15" ht="33" customHeight="1" x14ac:dyDescent="0.25">
      <c r="A47" s="218"/>
      <c r="B47" s="219"/>
      <c r="C47" s="104" t="s">
        <v>11</v>
      </c>
      <c r="D47" s="109" t="s">
        <v>23</v>
      </c>
      <c r="E47" s="110">
        <f>SUM(F47:N47)</f>
        <v>0</v>
      </c>
      <c r="F47" s="110">
        <f>F52+F60+F68+F76+F84+F92</f>
        <v>0</v>
      </c>
      <c r="G47" s="110">
        <f t="shared" ref="F47:H49" si="4">G52+G60+G68+G76+G84+G92</f>
        <v>0</v>
      </c>
      <c r="H47" s="216">
        <f t="shared" si="4"/>
        <v>0</v>
      </c>
      <c r="I47" s="216"/>
      <c r="J47" s="216"/>
      <c r="K47" s="216"/>
      <c r="L47" s="216"/>
      <c r="M47" s="110">
        <f t="shared" si="3"/>
        <v>0</v>
      </c>
      <c r="N47" s="110">
        <f t="shared" si="3"/>
        <v>0</v>
      </c>
      <c r="O47" s="141"/>
    </row>
    <row r="48" spans="1:15" ht="45" customHeight="1" x14ac:dyDescent="0.25">
      <c r="A48" s="218"/>
      <c r="B48" s="219"/>
      <c r="C48" s="104" t="s">
        <v>11</v>
      </c>
      <c r="D48" s="109" t="s">
        <v>13</v>
      </c>
      <c r="E48" s="110">
        <f>SUM(F48:N48)</f>
        <v>350</v>
      </c>
      <c r="F48" s="110">
        <f>F53+F61+F69+F77+F85+F93</f>
        <v>350</v>
      </c>
      <c r="G48" s="110">
        <f>G53+G61+G69+G77+G85+G93</f>
        <v>0</v>
      </c>
      <c r="H48" s="216">
        <f>H53+H61+H69+H77+H85+H93</f>
        <v>0</v>
      </c>
      <c r="I48" s="216"/>
      <c r="J48" s="216"/>
      <c r="K48" s="216"/>
      <c r="L48" s="216"/>
      <c r="M48" s="110">
        <f t="shared" si="3"/>
        <v>0</v>
      </c>
      <c r="N48" s="110">
        <f t="shared" si="3"/>
        <v>0</v>
      </c>
      <c r="O48" s="141"/>
    </row>
    <row r="49" spans="1:15" ht="24.95" customHeight="1" x14ac:dyDescent="0.25">
      <c r="A49" s="218"/>
      <c r="B49" s="219"/>
      <c r="C49" s="104" t="s">
        <v>11</v>
      </c>
      <c r="D49" s="109" t="s">
        <v>21</v>
      </c>
      <c r="E49" s="110">
        <f>SUM(F49:N49)</f>
        <v>0</v>
      </c>
      <c r="F49" s="110">
        <f t="shared" si="4"/>
        <v>0</v>
      </c>
      <c r="G49" s="110">
        <f t="shared" si="4"/>
        <v>0</v>
      </c>
      <c r="H49" s="216">
        <f>H54+H62+H70+H78+H86+H94</f>
        <v>0</v>
      </c>
      <c r="I49" s="216"/>
      <c r="J49" s="216"/>
      <c r="K49" s="216"/>
      <c r="L49" s="216"/>
      <c r="M49" s="110">
        <f t="shared" si="3"/>
        <v>0</v>
      </c>
      <c r="N49" s="110">
        <f t="shared" si="3"/>
        <v>0</v>
      </c>
      <c r="O49" s="141"/>
    </row>
    <row r="50" spans="1:15" ht="24.95" customHeight="1" x14ac:dyDescent="0.25">
      <c r="A50" s="218" t="s">
        <v>155</v>
      </c>
      <c r="B50" s="219" t="s">
        <v>57</v>
      </c>
      <c r="C50" s="104" t="s">
        <v>11</v>
      </c>
      <c r="D50" s="109" t="s">
        <v>12</v>
      </c>
      <c r="E50" s="110">
        <f>SUM(E51:E54)</f>
        <v>350</v>
      </c>
      <c r="F50" s="110">
        <f>SUM(F51:F54)</f>
        <v>350</v>
      </c>
      <c r="G50" s="110">
        <f>SUM(G51:G54)</f>
        <v>0</v>
      </c>
      <c r="H50" s="216">
        <f>SUM(H51:L54)</f>
        <v>0</v>
      </c>
      <c r="I50" s="216"/>
      <c r="J50" s="216"/>
      <c r="K50" s="216"/>
      <c r="L50" s="216"/>
      <c r="M50" s="110">
        <f>SUM(M51:M54)</f>
        <v>0</v>
      </c>
      <c r="N50" s="110">
        <f>SUM(N51:N54)</f>
        <v>0</v>
      </c>
      <c r="O50" s="141" t="s">
        <v>117</v>
      </c>
    </row>
    <row r="51" spans="1:15" ht="33" customHeight="1" x14ac:dyDescent="0.25">
      <c r="A51" s="218"/>
      <c r="B51" s="219"/>
      <c r="C51" s="104" t="s">
        <v>11</v>
      </c>
      <c r="D51" s="109" t="s">
        <v>29</v>
      </c>
      <c r="E51" s="110">
        <f>SUM(F51:N51)</f>
        <v>0</v>
      </c>
      <c r="F51" s="110">
        <v>0</v>
      </c>
      <c r="G51" s="110">
        <v>0</v>
      </c>
      <c r="H51" s="216">
        <v>0</v>
      </c>
      <c r="I51" s="216"/>
      <c r="J51" s="216"/>
      <c r="K51" s="216"/>
      <c r="L51" s="216"/>
      <c r="M51" s="110">
        <v>0</v>
      </c>
      <c r="N51" s="110">
        <v>0</v>
      </c>
      <c r="O51" s="141"/>
    </row>
    <row r="52" spans="1:15" ht="33" customHeight="1" x14ac:dyDescent="0.25">
      <c r="A52" s="218"/>
      <c r="B52" s="219"/>
      <c r="C52" s="104" t="s">
        <v>11</v>
      </c>
      <c r="D52" s="109" t="s">
        <v>23</v>
      </c>
      <c r="E52" s="110">
        <f>SUM(F52:N52)</f>
        <v>0</v>
      </c>
      <c r="F52" s="110">
        <v>0</v>
      </c>
      <c r="G52" s="110">
        <v>0</v>
      </c>
      <c r="H52" s="216">
        <v>0</v>
      </c>
      <c r="I52" s="216"/>
      <c r="J52" s="216"/>
      <c r="K52" s="216"/>
      <c r="L52" s="216"/>
      <c r="M52" s="110">
        <v>0</v>
      </c>
      <c r="N52" s="110">
        <v>0</v>
      </c>
      <c r="O52" s="141"/>
    </row>
    <row r="53" spans="1:15" ht="45" customHeight="1" x14ac:dyDescent="0.25">
      <c r="A53" s="218"/>
      <c r="B53" s="219"/>
      <c r="C53" s="104" t="s">
        <v>11</v>
      </c>
      <c r="D53" s="109" t="s">
        <v>13</v>
      </c>
      <c r="E53" s="110">
        <f>SUM(F53:N53)</f>
        <v>350</v>
      </c>
      <c r="F53" s="110">
        <v>350</v>
      </c>
      <c r="G53" s="110">
        <v>0</v>
      </c>
      <c r="H53" s="216">
        <v>0</v>
      </c>
      <c r="I53" s="216"/>
      <c r="J53" s="216"/>
      <c r="K53" s="216"/>
      <c r="L53" s="216"/>
      <c r="M53" s="110">
        <v>0</v>
      </c>
      <c r="N53" s="110">
        <v>0</v>
      </c>
      <c r="O53" s="141"/>
    </row>
    <row r="54" spans="1:15" ht="24.95" customHeight="1" x14ac:dyDescent="0.25">
      <c r="A54" s="218"/>
      <c r="B54" s="219"/>
      <c r="C54" s="104" t="s">
        <v>11</v>
      </c>
      <c r="D54" s="109" t="s">
        <v>21</v>
      </c>
      <c r="E54" s="110">
        <f>SUM(F54:N54)</f>
        <v>0</v>
      </c>
      <c r="F54" s="110">
        <v>0</v>
      </c>
      <c r="G54" s="110">
        <v>0</v>
      </c>
      <c r="H54" s="216">
        <v>0</v>
      </c>
      <c r="I54" s="216"/>
      <c r="J54" s="216"/>
      <c r="K54" s="216"/>
      <c r="L54" s="216"/>
      <c r="M54" s="110">
        <v>0</v>
      </c>
      <c r="N54" s="110">
        <v>0</v>
      </c>
      <c r="O54" s="141"/>
    </row>
    <row r="55" spans="1:15" ht="24.95" customHeight="1" x14ac:dyDescent="0.25">
      <c r="A55" s="218"/>
      <c r="B55" s="219" t="s">
        <v>37</v>
      </c>
      <c r="C55" s="141" t="s">
        <v>14</v>
      </c>
      <c r="D55" s="141" t="s">
        <v>14</v>
      </c>
      <c r="E55" s="141" t="s">
        <v>15</v>
      </c>
      <c r="F55" s="141">
        <v>1</v>
      </c>
      <c r="G55" s="141">
        <v>0</v>
      </c>
      <c r="H55" s="141" t="s">
        <v>269</v>
      </c>
      <c r="I55" s="141" t="s">
        <v>16</v>
      </c>
      <c r="J55" s="141"/>
      <c r="K55" s="141"/>
      <c r="L55" s="141"/>
      <c r="M55" s="141">
        <v>0</v>
      </c>
      <c r="N55" s="141">
        <v>0</v>
      </c>
      <c r="O55" s="141"/>
    </row>
    <row r="56" spans="1:15" ht="37.5" customHeight="1" x14ac:dyDescent="0.25">
      <c r="A56" s="218"/>
      <c r="B56" s="219"/>
      <c r="C56" s="141"/>
      <c r="D56" s="141"/>
      <c r="E56" s="141"/>
      <c r="F56" s="141"/>
      <c r="G56" s="141"/>
      <c r="H56" s="141"/>
      <c r="I56" s="99" t="s">
        <v>141</v>
      </c>
      <c r="J56" s="99" t="s">
        <v>142</v>
      </c>
      <c r="K56" s="99" t="s">
        <v>143</v>
      </c>
      <c r="L56" s="99" t="s">
        <v>144</v>
      </c>
      <c r="M56" s="141"/>
      <c r="N56" s="141"/>
      <c r="O56" s="141"/>
    </row>
    <row r="57" spans="1:15" ht="24.95" customHeight="1" x14ac:dyDescent="0.25">
      <c r="A57" s="218"/>
      <c r="B57" s="219"/>
      <c r="C57" s="141"/>
      <c r="D57" s="141"/>
      <c r="E57" s="104">
        <f>F55+G55+H57+M55+N55</f>
        <v>1</v>
      </c>
      <c r="F57" s="141"/>
      <c r="G57" s="141"/>
      <c r="H57" s="104">
        <f>SUM(I57:L57)</f>
        <v>0</v>
      </c>
      <c r="I57" s="104">
        <v>0</v>
      </c>
      <c r="J57" s="104">
        <v>0</v>
      </c>
      <c r="K57" s="104">
        <v>0</v>
      </c>
      <c r="L57" s="104">
        <v>0</v>
      </c>
      <c r="M57" s="141"/>
      <c r="N57" s="141"/>
      <c r="O57" s="141"/>
    </row>
    <row r="58" spans="1:15" ht="24.95" customHeight="1" x14ac:dyDescent="0.25">
      <c r="A58" s="130" t="s">
        <v>156</v>
      </c>
      <c r="B58" s="131" t="s">
        <v>58</v>
      </c>
      <c r="C58" s="99" t="s">
        <v>11</v>
      </c>
      <c r="D58" s="90" t="s">
        <v>12</v>
      </c>
      <c r="E58" s="102">
        <f>SUM(E59:E62)</f>
        <v>0</v>
      </c>
      <c r="F58" s="102">
        <f>SUM(F59:F62)</f>
        <v>0</v>
      </c>
      <c r="G58" s="102">
        <f>SUM(G59:G62)</f>
        <v>0</v>
      </c>
      <c r="H58" s="129">
        <f>SUM(H59:L62)</f>
        <v>0</v>
      </c>
      <c r="I58" s="129"/>
      <c r="J58" s="129"/>
      <c r="K58" s="129"/>
      <c r="L58" s="129"/>
      <c r="M58" s="102">
        <f>SUM(M59:M62)</f>
        <v>0</v>
      </c>
      <c r="N58" s="102">
        <f>SUM(N59:N62)</f>
        <v>0</v>
      </c>
      <c r="O58" s="126" t="s">
        <v>117</v>
      </c>
    </row>
    <row r="59" spans="1:15" ht="33" customHeight="1" x14ac:dyDescent="0.25">
      <c r="A59" s="130"/>
      <c r="B59" s="131"/>
      <c r="C59" s="99" t="s">
        <v>11</v>
      </c>
      <c r="D59" s="90" t="s">
        <v>29</v>
      </c>
      <c r="E59" s="102">
        <f>SUM(F59:N59)</f>
        <v>0</v>
      </c>
      <c r="F59" s="102">
        <v>0</v>
      </c>
      <c r="G59" s="102">
        <v>0</v>
      </c>
      <c r="H59" s="129">
        <v>0</v>
      </c>
      <c r="I59" s="129"/>
      <c r="J59" s="129"/>
      <c r="K59" s="129"/>
      <c r="L59" s="129"/>
      <c r="M59" s="102">
        <v>0</v>
      </c>
      <c r="N59" s="102">
        <v>0</v>
      </c>
      <c r="O59" s="126"/>
    </row>
    <row r="60" spans="1:15" ht="33" customHeight="1" x14ac:dyDescent="0.25">
      <c r="A60" s="130"/>
      <c r="B60" s="131"/>
      <c r="C60" s="99" t="s">
        <v>11</v>
      </c>
      <c r="D60" s="90" t="s">
        <v>23</v>
      </c>
      <c r="E60" s="102">
        <f>SUM(F60:N60)</f>
        <v>0</v>
      </c>
      <c r="F60" s="102">
        <v>0</v>
      </c>
      <c r="G60" s="102">
        <v>0</v>
      </c>
      <c r="H60" s="129">
        <v>0</v>
      </c>
      <c r="I60" s="129"/>
      <c r="J60" s="129"/>
      <c r="K60" s="129"/>
      <c r="L60" s="129"/>
      <c r="M60" s="102">
        <v>0</v>
      </c>
      <c r="N60" s="102">
        <v>0</v>
      </c>
      <c r="O60" s="126"/>
    </row>
    <row r="61" spans="1:15" ht="45" customHeight="1" x14ac:dyDescent="0.25">
      <c r="A61" s="130"/>
      <c r="B61" s="131"/>
      <c r="C61" s="99" t="s">
        <v>11</v>
      </c>
      <c r="D61" s="90" t="s">
        <v>13</v>
      </c>
      <c r="E61" s="102">
        <f>SUM(F61:N61)</f>
        <v>0</v>
      </c>
      <c r="F61" s="102">
        <v>0</v>
      </c>
      <c r="G61" s="102">
        <v>0</v>
      </c>
      <c r="H61" s="129">
        <v>0</v>
      </c>
      <c r="I61" s="129"/>
      <c r="J61" s="129"/>
      <c r="K61" s="129"/>
      <c r="L61" s="129"/>
      <c r="M61" s="102">
        <v>0</v>
      </c>
      <c r="N61" s="102">
        <v>0</v>
      </c>
      <c r="O61" s="126"/>
    </row>
    <row r="62" spans="1:15" ht="24.95" customHeight="1" x14ac:dyDescent="0.25">
      <c r="A62" s="130"/>
      <c r="B62" s="131"/>
      <c r="C62" s="99" t="s">
        <v>11</v>
      </c>
      <c r="D62" s="90" t="s">
        <v>21</v>
      </c>
      <c r="E62" s="102">
        <f>SUM(F62:N62)</f>
        <v>0</v>
      </c>
      <c r="F62" s="102">
        <v>0</v>
      </c>
      <c r="G62" s="102">
        <v>0</v>
      </c>
      <c r="H62" s="129">
        <v>0</v>
      </c>
      <c r="I62" s="129"/>
      <c r="J62" s="129"/>
      <c r="K62" s="129"/>
      <c r="L62" s="129"/>
      <c r="M62" s="102">
        <v>0</v>
      </c>
      <c r="N62" s="102">
        <v>0</v>
      </c>
      <c r="O62" s="126"/>
    </row>
    <row r="63" spans="1:15" ht="24.95" customHeight="1" x14ac:dyDescent="0.25">
      <c r="A63" s="130"/>
      <c r="B63" s="131" t="s">
        <v>38</v>
      </c>
      <c r="C63" s="126" t="s">
        <v>14</v>
      </c>
      <c r="D63" s="126" t="s">
        <v>14</v>
      </c>
      <c r="E63" s="126" t="s">
        <v>15</v>
      </c>
      <c r="F63" s="126">
        <v>0</v>
      </c>
      <c r="G63" s="126">
        <v>0</v>
      </c>
      <c r="H63" s="126" t="s">
        <v>269</v>
      </c>
      <c r="I63" s="126" t="s">
        <v>16</v>
      </c>
      <c r="J63" s="126"/>
      <c r="K63" s="126"/>
      <c r="L63" s="126"/>
      <c r="M63" s="126">
        <v>0</v>
      </c>
      <c r="N63" s="126">
        <v>0</v>
      </c>
      <c r="O63" s="126"/>
    </row>
    <row r="64" spans="1:15" ht="37.5" customHeight="1" x14ac:dyDescent="0.25">
      <c r="A64" s="130"/>
      <c r="B64" s="131"/>
      <c r="C64" s="126"/>
      <c r="D64" s="126"/>
      <c r="E64" s="126"/>
      <c r="F64" s="126"/>
      <c r="G64" s="126"/>
      <c r="H64" s="126"/>
      <c r="I64" s="99" t="s">
        <v>141</v>
      </c>
      <c r="J64" s="99" t="s">
        <v>142</v>
      </c>
      <c r="K64" s="99" t="s">
        <v>143</v>
      </c>
      <c r="L64" s="99" t="s">
        <v>144</v>
      </c>
      <c r="M64" s="126"/>
      <c r="N64" s="126"/>
      <c r="O64" s="126"/>
    </row>
    <row r="65" spans="1:15" ht="24.95" customHeight="1" x14ac:dyDescent="0.25">
      <c r="A65" s="130"/>
      <c r="B65" s="131"/>
      <c r="C65" s="126"/>
      <c r="D65" s="126"/>
      <c r="E65" s="99">
        <f>F63+G63+H65+M63+N63</f>
        <v>0</v>
      </c>
      <c r="F65" s="126"/>
      <c r="G65" s="126"/>
      <c r="H65" s="99">
        <f>SUM(I65:L65)</f>
        <v>0</v>
      </c>
      <c r="I65" s="99">
        <v>0</v>
      </c>
      <c r="J65" s="99">
        <v>0</v>
      </c>
      <c r="K65" s="99">
        <v>0</v>
      </c>
      <c r="L65" s="99">
        <v>0</v>
      </c>
      <c r="M65" s="126"/>
      <c r="N65" s="126"/>
      <c r="O65" s="126"/>
    </row>
    <row r="66" spans="1:15" ht="24.95" customHeight="1" x14ac:dyDescent="0.25">
      <c r="A66" s="130" t="s">
        <v>157</v>
      </c>
      <c r="B66" s="131" t="s">
        <v>59</v>
      </c>
      <c r="C66" s="99" t="s">
        <v>11</v>
      </c>
      <c r="D66" s="90" t="s">
        <v>12</v>
      </c>
      <c r="E66" s="102">
        <f>SUM(E67:E70)</f>
        <v>0</v>
      </c>
      <c r="F66" s="102">
        <f>SUM(F67:F70)</f>
        <v>0</v>
      </c>
      <c r="G66" s="102">
        <f>SUM(G67:G70)</f>
        <v>0</v>
      </c>
      <c r="H66" s="129">
        <f>SUM(H67:L70)</f>
        <v>0</v>
      </c>
      <c r="I66" s="129"/>
      <c r="J66" s="129"/>
      <c r="K66" s="129"/>
      <c r="L66" s="129"/>
      <c r="M66" s="102">
        <f>SUM(M67:M70)</f>
        <v>0</v>
      </c>
      <c r="N66" s="102">
        <f>SUM(N67:N70)</f>
        <v>0</v>
      </c>
      <c r="O66" s="126" t="s">
        <v>117</v>
      </c>
    </row>
    <row r="67" spans="1:15" ht="33" customHeight="1" x14ac:dyDescent="0.25">
      <c r="A67" s="130"/>
      <c r="B67" s="131"/>
      <c r="C67" s="99" t="s">
        <v>11</v>
      </c>
      <c r="D67" s="90" t="s">
        <v>29</v>
      </c>
      <c r="E67" s="102">
        <f>SUM(G67:N67)</f>
        <v>0</v>
      </c>
      <c r="F67" s="102">
        <v>0</v>
      </c>
      <c r="G67" s="102">
        <v>0</v>
      </c>
      <c r="H67" s="129">
        <v>0</v>
      </c>
      <c r="I67" s="129"/>
      <c r="J67" s="129"/>
      <c r="K67" s="129"/>
      <c r="L67" s="129"/>
      <c r="M67" s="102">
        <v>0</v>
      </c>
      <c r="N67" s="102">
        <v>0</v>
      </c>
      <c r="O67" s="126"/>
    </row>
    <row r="68" spans="1:15" ht="33" customHeight="1" x14ac:dyDescent="0.25">
      <c r="A68" s="130"/>
      <c r="B68" s="131"/>
      <c r="C68" s="99" t="s">
        <v>11</v>
      </c>
      <c r="D68" s="90" t="s">
        <v>23</v>
      </c>
      <c r="E68" s="102">
        <f>SUM(G68:N68)</f>
        <v>0</v>
      </c>
      <c r="F68" s="102">
        <v>0</v>
      </c>
      <c r="G68" s="102">
        <v>0</v>
      </c>
      <c r="H68" s="129">
        <v>0</v>
      </c>
      <c r="I68" s="129"/>
      <c r="J68" s="129"/>
      <c r="K68" s="129"/>
      <c r="L68" s="129"/>
      <c r="M68" s="102">
        <v>0</v>
      </c>
      <c r="N68" s="102">
        <v>0</v>
      </c>
      <c r="O68" s="126"/>
    </row>
    <row r="69" spans="1:15" ht="45" customHeight="1" x14ac:dyDescent="0.25">
      <c r="A69" s="130"/>
      <c r="B69" s="131"/>
      <c r="C69" s="99" t="s">
        <v>11</v>
      </c>
      <c r="D69" s="90" t="s">
        <v>13</v>
      </c>
      <c r="E69" s="102">
        <f>SUM(G69:N69)</f>
        <v>0</v>
      </c>
      <c r="F69" s="102">
        <v>0</v>
      </c>
      <c r="G69" s="102">
        <v>0</v>
      </c>
      <c r="H69" s="129">
        <v>0</v>
      </c>
      <c r="I69" s="129"/>
      <c r="J69" s="129"/>
      <c r="K69" s="129"/>
      <c r="L69" s="129"/>
      <c r="M69" s="102">
        <v>0</v>
      </c>
      <c r="N69" s="102">
        <v>0</v>
      </c>
      <c r="O69" s="126"/>
    </row>
    <row r="70" spans="1:15" ht="24.95" customHeight="1" x14ac:dyDescent="0.25">
      <c r="A70" s="130"/>
      <c r="B70" s="131"/>
      <c r="C70" s="99" t="s">
        <v>11</v>
      </c>
      <c r="D70" s="90" t="s">
        <v>21</v>
      </c>
      <c r="E70" s="102">
        <f>SUM(G70:N70)</f>
        <v>0</v>
      </c>
      <c r="F70" s="102">
        <v>0</v>
      </c>
      <c r="G70" s="102">
        <v>0</v>
      </c>
      <c r="H70" s="129">
        <v>0</v>
      </c>
      <c r="I70" s="129"/>
      <c r="J70" s="129"/>
      <c r="K70" s="129"/>
      <c r="L70" s="129"/>
      <c r="M70" s="102">
        <v>0</v>
      </c>
      <c r="N70" s="102">
        <v>0</v>
      </c>
      <c r="O70" s="126"/>
    </row>
    <row r="71" spans="1:15" ht="24.95" customHeight="1" x14ac:dyDescent="0.25">
      <c r="A71" s="130"/>
      <c r="B71" s="131" t="s">
        <v>291</v>
      </c>
      <c r="C71" s="126" t="s">
        <v>14</v>
      </c>
      <c r="D71" s="126" t="s">
        <v>14</v>
      </c>
      <c r="E71" s="126" t="s">
        <v>15</v>
      </c>
      <c r="F71" s="126">
        <v>0</v>
      </c>
      <c r="G71" s="126">
        <v>0</v>
      </c>
      <c r="H71" s="126" t="s">
        <v>269</v>
      </c>
      <c r="I71" s="126" t="s">
        <v>16</v>
      </c>
      <c r="J71" s="126"/>
      <c r="K71" s="126"/>
      <c r="L71" s="126"/>
      <c r="M71" s="126">
        <v>0</v>
      </c>
      <c r="N71" s="126">
        <v>0</v>
      </c>
      <c r="O71" s="126"/>
    </row>
    <row r="72" spans="1:15" ht="37.5" customHeight="1" x14ac:dyDescent="0.25">
      <c r="A72" s="130"/>
      <c r="B72" s="131"/>
      <c r="C72" s="126"/>
      <c r="D72" s="126"/>
      <c r="E72" s="126"/>
      <c r="F72" s="126"/>
      <c r="G72" s="126"/>
      <c r="H72" s="126"/>
      <c r="I72" s="99" t="s">
        <v>141</v>
      </c>
      <c r="J72" s="99" t="s">
        <v>142</v>
      </c>
      <c r="K72" s="99" t="s">
        <v>143</v>
      </c>
      <c r="L72" s="99" t="s">
        <v>144</v>
      </c>
      <c r="M72" s="126"/>
      <c r="N72" s="126"/>
      <c r="O72" s="126"/>
    </row>
    <row r="73" spans="1:15" ht="24.95" customHeight="1" x14ac:dyDescent="0.25">
      <c r="A73" s="130"/>
      <c r="B73" s="131"/>
      <c r="C73" s="126"/>
      <c r="D73" s="126"/>
      <c r="E73" s="99">
        <f>F71+G71+H73+M71+N71</f>
        <v>0</v>
      </c>
      <c r="F73" s="126"/>
      <c r="G73" s="126"/>
      <c r="H73" s="99">
        <f>SUM(I73:L73)</f>
        <v>0</v>
      </c>
      <c r="I73" s="99">
        <v>0</v>
      </c>
      <c r="J73" s="99">
        <v>0</v>
      </c>
      <c r="K73" s="99">
        <v>0</v>
      </c>
      <c r="L73" s="99">
        <v>0</v>
      </c>
      <c r="M73" s="126"/>
      <c r="N73" s="126"/>
      <c r="O73" s="126"/>
    </row>
    <row r="74" spans="1:15" ht="24.95" customHeight="1" x14ac:dyDescent="0.25">
      <c r="A74" s="130" t="s">
        <v>158</v>
      </c>
      <c r="B74" s="131" t="s">
        <v>188</v>
      </c>
      <c r="C74" s="99" t="s">
        <v>11</v>
      </c>
      <c r="D74" s="90" t="s">
        <v>12</v>
      </c>
      <c r="E74" s="102">
        <f>SUM(E75:E78)</f>
        <v>0</v>
      </c>
      <c r="F74" s="102">
        <f>SUM(F75:F78)</f>
        <v>0</v>
      </c>
      <c r="G74" s="102">
        <f>SUM(G75:G78)</f>
        <v>0</v>
      </c>
      <c r="H74" s="129">
        <f>SUM(H75:L78)</f>
        <v>0</v>
      </c>
      <c r="I74" s="129"/>
      <c r="J74" s="129"/>
      <c r="K74" s="129"/>
      <c r="L74" s="129"/>
      <c r="M74" s="102">
        <f>SUM(M75:M78)</f>
        <v>0</v>
      </c>
      <c r="N74" s="102">
        <f>SUM(N75:N78)</f>
        <v>0</v>
      </c>
      <c r="O74" s="126" t="s">
        <v>117</v>
      </c>
    </row>
    <row r="75" spans="1:15" ht="33" customHeight="1" x14ac:dyDescent="0.25">
      <c r="A75" s="130"/>
      <c r="B75" s="131"/>
      <c r="C75" s="99" t="s">
        <v>11</v>
      </c>
      <c r="D75" s="90" t="s">
        <v>29</v>
      </c>
      <c r="E75" s="102">
        <f>SUM(F75:N75)</f>
        <v>0</v>
      </c>
      <c r="F75" s="102">
        <v>0</v>
      </c>
      <c r="G75" s="102">
        <v>0</v>
      </c>
      <c r="H75" s="129">
        <v>0</v>
      </c>
      <c r="I75" s="129"/>
      <c r="J75" s="129"/>
      <c r="K75" s="129"/>
      <c r="L75" s="129"/>
      <c r="M75" s="102">
        <v>0</v>
      </c>
      <c r="N75" s="102">
        <v>0</v>
      </c>
      <c r="O75" s="126"/>
    </row>
    <row r="76" spans="1:15" ht="33" customHeight="1" x14ac:dyDescent="0.25">
      <c r="A76" s="130"/>
      <c r="B76" s="131"/>
      <c r="C76" s="99" t="s">
        <v>11</v>
      </c>
      <c r="D76" s="90" t="s">
        <v>23</v>
      </c>
      <c r="E76" s="102">
        <f>SUM(F76:N76)</f>
        <v>0</v>
      </c>
      <c r="F76" s="102">
        <v>0</v>
      </c>
      <c r="G76" s="102">
        <v>0</v>
      </c>
      <c r="H76" s="129">
        <v>0</v>
      </c>
      <c r="I76" s="129"/>
      <c r="J76" s="129"/>
      <c r="K76" s="129"/>
      <c r="L76" s="129"/>
      <c r="M76" s="102">
        <v>0</v>
      </c>
      <c r="N76" s="102">
        <v>0</v>
      </c>
      <c r="O76" s="126"/>
    </row>
    <row r="77" spans="1:15" ht="45" customHeight="1" x14ac:dyDescent="0.25">
      <c r="A77" s="130"/>
      <c r="B77" s="131"/>
      <c r="C77" s="99" t="s">
        <v>11</v>
      </c>
      <c r="D77" s="90" t="s">
        <v>13</v>
      </c>
      <c r="E77" s="102">
        <f>SUM(F77:N77)</f>
        <v>0</v>
      </c>
      <c r="F77" s="102">
        <v>0</v>
      </c>
      <c r="G77" s="102">
        <v>0</v>
      </c>
      <c r="H77" s="129">
        <v>0</v>
      </c>
      <c r="I77" s="129"/>
      <c r="J77" s="129"/>
      <c r="K77" s="129"/>
      <c r="L77" s="129"/>
      <c r="M77" s="102">
        <v>0</v>
      </c>
      <c r="N77" s="102">
        <v>0</v>
      </c>
      <c r="O77" s="126"/>
    </row>
    <row r="78" spans="1:15" ht="24.95" customHeight="1" x14ac:dyDescent="0.25">
      <c r="A78" s="130"/>
      <c r="B78" s="131"/>
      <c r="C78" s="99" t="s">
        <v>11</v>
      </c>
      <c r="D78" s="90" t="s">
        <v>21</v>
      </c>
      <c r="E78" s="102">
        <f>SUM(F78:N78)</f>
        <v>0</v>
      </c>
      <c r="F78" s="102">
        <v>0</v>
      </c>
      <c r="G78" s="102">
        <v>0</v>
      </c>
      <c r="H78" s="129">
        <v>0</v>
      </c>
      <c r="I78" s="129"/>
      <c r="J78" s="129"/>
      <c r="K78" s="129"/>
      <c r="L78" s="129"/>
      <c r="M78" s="102">
        <v>0</v>
      </c>
      <c r="N78" s="102">
        <v>0</v>
      </c>
      <c r="O78" s="126"/>
    </row>
    <row r="79" spans="1:15" ht="24.95" customHeight="1" x14ac:dyDescent="0.25">
      <c r="A79" s="130"/>
      <c r="B79" s="131" t="s">
        <v>226</v>
      </c>
      <c r="C79" s="126" t="s">
        <v>14</v>
      </c>
      <c r="D79" s="126" t="s">
        <v>14</v>
      </c>
      <c r="E79" s="126" t="s">
        <v>15</v>
      </c>
      <c r="F79" s="126">
        <v>0</v>
      </c>
      <c r="G79" s="126">
        <v>0</v>
      </c>
      <c r="H79" s="126" t="s">
        <v>269</v>
      </c>
      <c r="I79" s="126" t="s">
        <v>16</v>
      </c>
      <c r="J79" s="126"/>
      <c r="K79" s="126"/>
      <c r="L79" s="126"/>
      <c r="M79" s="126">
        <v>0</v>
      </c>
      <c r="N79" s="126">
        <v>0</v>
      </c>
      <c r="O79" s="126"/>
    </row>
    <row r="80" spans="1:15" ht="37.5" customHeight="1" x14ac:dyDescent="0.25">
      <c r="A80" s="130"/>
      <c r="B80" s="131"/>
      <c r="C80" s="126"/>
      <c r="D80" s="126"/>
      <c r="E80" s="126"/>
      <c r="F80" s="126"/>
      <c r="G80" s="126"/>
      <c r="H80" s="126"/>
      <c r="I80" s="99" t="s">
        <v>141</v>
      </c>
      <c r="J80" s="99" t="s">
        <v>142</v>
      </c>
      <c r="K80" s="99" t="s">
        <v>143</v>
      </c>
      <c r="L80" s="99" t="s">
        <v>144</v>
      </c>
      <c r="M80" s="126"/>
      <c r="N80" s="126"/>
      <c r="O80" s="126"/>
    </row>
    <row r="81" spans="1:15" ht="24.95" customHeight="1" x14ac:dyDescent="0.25">
      <c r="A81" s="130"/>
      <c r="B81" s="131"/>
      <c r="C81" s="126"/>
      <c r="D81" s="126"/>
      <c r="E81" s="99">
        <f>F79+G79+H81+M79+N79</f>
        <v>0</v>
      </c>
      <c r="F81" s="126"/>
      <c r="G81" s="126"/>
      <c r="H81" s="99">
        <f>SUM(I81:L81)</f>
        <v>0</v>
      </c>
      <c r="I81" s="99">
        <v>0</v>
      </c>
      <c r="J81" s="99">
        <v>0</v>
      </c>
      <c r="K81" s="99">
        <v>0</v>
      </c>
      <c r="L81" s="99">
        <v>0</v>
      </c>
      <c r="M81" s="126"/>
      <c r="N81" s="126"/>
      <c r="O81" s="126"/>
    </row>
    <row r="82" spans="1:15" ht="24.95" customHeight="1" x14ac:dyDescent="0.25">
      <c r="A82" s="130" t="s">
        <v>189</v>
      </c>
      <c r="B82" s="131" t="s">
        <v>190</v>
      </c>
      <c r="C82" s="99" t="s">
        <v>11</v>
      </c>
      <c r="D82" s="90" t="s">
        <v>12</v>
      </c>
      <c r="E82" s="102">
        <f>SUM(E83:E86)</f>
        <v>0</v>
      </c>
      <c r="F82" s="102">
        <f>SUM(F83:F86)</f>
        <v>0</v>
      </c>
      <c r="G82" s="102">
        <f>SUM(G83:G86)</f>
        <v>0</v>
      </c>
      <c r="H82" s="129">
        <f>SUM(H83:L86)</f>
        <v>0</v>
      </c>
      <c r="I82" s="129"/>
      <c r="J82" s="129"/>
      <c r="K82" s="129"/>
      <c r="L82" s="129"/>
      <c r="M82" s="102">
        <f>SUM(M83:M86)</f>
        <v>0</v>
      </c>
      <c r="N82" s="102">
        <f>SUM(N83:N86)</f>
        <v>0</v>
      </c>
      <c r="O82" s="126" t="s">
        <v>117</v>
      </c>
    </row>
    <row r="83" spans="1:15" ht="33" customHeight="1" x14ac:dyDescent="0.25">
      <c r="A83" s="130"/>
      <c r="B83" s="131"/>
      <c r="C83" s="99" t="s">
        <v>11</v>
      </c>
      <c r="D83" s="90" t="s">
        <v>29</v>
      </c>
      <c r="E83" s="102">
        <f>SUM(F83:N83)</f>
        <v>0</v>
      </c>
      <c r="F83" s="102">
        <v>0</v>
      </c>
      <c r="G83" s="102">
        <v>0</v>
      </c>
      <c r="H83" s="129">
        <v>0</v>
      </c>
      <c r="I83" s="129"/>
      <c r="J83" s="129"/>
      <c r="K83" s="129"/>
      <c r="L83" s="129"/>
      <c r="M83" s="102">
        <v>0</v>
      </c>
      <c r="N83" s="102">
        <v>0</v>
      </c>
      <c r="O83" s="126"/>
    </row>
    <row r="84" spans="1:15" ht="33" customHeight="1" x14ac:dyDescent="0.25">
      <c r="A84" s="130"/>
      <c r="B84" s="131"/>
      <c r="C84" s="99" t="s">
        <v>11</v>
      </c>
      <c r="D84" s="90" t="s">
        <v>23</v>
      </c>
      <c r="E84" s="102">
        <f>SUM(F84:N84)</f>
        <v>0</v>
      </c>
      <c r="F84" s="102">
        <v>0</v>
      </c>
      <c r="G84" s="102">
        <v>0</v>
      </c>
      <c r="H84" s="129">
        <v>0</v>
      </c>
      <c r="I84" s="129"/>
      <c r="J84" s="129"/>
      <c r="K84" s="129"/>
      <c r="L84" s="129"/>
      <c r="M84" s="102">
        <v>0</v>
      </c>
      <c r="N84" s="102">
        <v>0</v>
      </c>
      <c r="O84" s="126"/>
    </row>
    <row r="85" spans="1:15" ht="45" customHeight="1" x14ac:dyDescent="0.25">
      <c r="A85" s="130"/>
      <c r="B85" s="131"/>
      <c r="C85" s="99" t="s">
        <v>11</v>
      </c>
      <c r="D85" s="90" t="s">
        <v>13</v>
      </c>
      <c r="E85" s="102">
        <f>SUM(F85:N85)</f>
        <v>0</v>
      </c>
      <c r="F85" s="102">
        <v>0</v>
      </c>
      <c r="G85" s="102">
        <v>0</v>
      </c>
      <c r="H85" s="129">
        <v>0</v>
      </c>
      <c r="I85" s="129"/>
      <c r="J85" s="129"/>
      <c r="K85" s="129"/>
      <c r="L85" s="129"/>
      <c r="M85" s="102">
        <v>0</v>
      </c>
      <c r="N85" s="102">
        <v>0</v>
      </c>
      <c r="O85" s="126"/>
    </row>
    <row r="86" spans="1:15" ht="24.95" customHeight="1" x14ac:dyDescent="0.25">
      <c r="A86" s="130"/>
      <c r="B86" s="131"/>
      <c r="C86" s="99" t="s">
        <v>11</v>
      </c>
      <c r="D86" s="90" t="s">
        <v>21</v>
      </c>
      <c r="E86" s="102">
        <f>SUM(F86:N86)</f>
        <v>0</v>
      </c>
      <c r="F86" s="102">
        <v>0</v>
      </c>
      <c r="G86" s="102">
        <v>0</v>
      </c>
      <c r="H86" s="129">
        <v>0</v>
      </c>
      <c r="I86" s="129"/>
      <c r="J86" s="129"/>
      <c r="K86" s="129"/>
      <c r="L86" s="129"/>
      <c r="M86" s="102">
        <v>0</v>
      </c>
      <c r="N86" s="102">
        <v>0</v>
      </c>
      <c r="O86" s="126"/>
    </row>
    <row r="87" spans="1:15" ht="24.95" customHeight="1" x14ac:dyDescent="0.25">
      <c r="A87" s="130"/>
      <c r="B87" s="131" t="s">
        <v>60</v>
      </c>
      <c r="C87" s="126" t="s">
        <v>14</v>
      </c>
      <c r="D87" s="126" t="s">
        <v>14</v>
      </c>
      <c r="E87" s="126" t="s">
        <v>15</v>
      </c>
      <c r="F87" s="126">
        <v>0</v>
      </c>
      <c r="G87" s="126">
        <v>0</v>
      </c>
      <c r="H87" s="126" t="s">
        <v>269</v>
      </c>
      <c r="I87" s="126" t="s">
        <v>16</v>
      </c>
      <c r="J87" s="126"/>
      <c r="K87" s="126"/>
      <c r="L87" s="126"/>
      <c r="M87" s="126">
        <v>0</v>
      </c>
      <c r="N87" s="126">
        <v>0</v>
      </c>
      <c r="O87" s="126"/>
    </row>
    <row r="88" spans="1:15" ht="37.5" customHeight="1" x14ac:dyDescent="0.25">
      <c r="A88" s="130"/>
      <c r="B88" s="131"/>
      <c r="C88" s="126"/>
      <c r="D88" s="126"/>
      <c r="E88" s="126"/>
      <c r="F88" s="126"/>
      <c r="G88" s="126"/>
      <c r="H88" s="126"/>
      <c r="I88" s="99" t="s">
        <v>141</v>
      </c>
      <c r="J88" s="99" t="s">
        <v>142</v>
      </c>
      <c r="K88" s="99" t="s">
        <v>143</v>
      </c>
      <c r="L88" s="99" t="s">
        <v>144</v>
      </c>
      <c r="M88" s="126"/>
      <c r="N88" s="126"/>
      <c r="O88" s="126"/>
    </row>
    <row r="89" spans="1:15" ht="24.95" customHeight="1" x14ac:dyDescent="0.25">
      <c r="A89" s="130"/>
      <c r="B89" s="131"/>
      <c r="C89" s="126"/>
      <c r="D89" s="126"/>
      <c r="E89" s="99">
        <f>F87+G87+H89+M87+N87</f>
        <v>0</v>
      </c>
      <c r="F89" s="126"/>
      <c r="G89" s="126"/>
      <c r="H89" s="99">
        <f>SUM(I89:L89)</f>
        <v>0</v>
      </c>
      <c r="I89" s="99">
        <v>0</v>
      </c>
      <c r="J89" s="99">
        <v>0</v>
      </c>
      <c r="K89" s="99">
        <v>0</v>
      </c>
      <c r="L89" s="99">
        <v>0</v>
      </c>
      <c r="M89" s="126"/>
      <c r="N89" s="126"/>
      <c r="O89" s="126"/>
    </row>
    <row r="90" spans="1:15" ht="24.95" customHeight="1" x14ac:dyDescent="0.25">
      <c r="A90" s="130" t="s">
        <v>272</v>
      </c>
      <c r="B90" s="131" t="s">
        <v>282</v>
      </c>
      <c r="C90" s="99" t="s">
        <v>273</v>
      </c>
      <c r="D90" s="90" t="s">
        <v>12</v>
      </c>
      <c r="E90" s="102">
        <f>SUM(E91:E94)</f>
        <v>0</v>
      </c>
      <c r="F90" s="102">
        <f>SUM(F91:F94)</f>
        <v>0</v>
      </c>
      <c r="G90" s="102">
        <f>SUM(G91:G94)</f>
        <v>0</v>
      </c>
      <c r="H90" s="129">
        <f>SUM(H91:L94)</f>
        <v>0</v>
      </c>
      <c r="I90" s="129"/>
      <c r="J90" s="129"/>
      <c r="K90" s="129"/>
      <c r="L90" s="129"/>
      <c r="M90" s="102">
        <f>SUM(M91:M94)</f>
        <v>0</v>
      </c>
      <c r="N90" s="102">
        <f>SUM(N91:N94)</f>
        <v>0</v>
      </c>
      <c r="O90" s="126" t="s">
        <v>117</v>
      </c>
    </row>
    <row r="91" spans="1:15" ht="33" customHeight="1" x14ac:dyDescent="0.25">
      <c r="A91" s="130"/>
      <c r="B91" s="131"/>
      <c r="C91" s="99" t="s">
        <v>273</v>
      </c>
      <c r="D91" s="90" t="s">
        <v>29</v>
      </c>
      <c r="E91" s="102">
        <f>SUM(F91:N91)</f>
        <v>0</v>
      </c>
      <c r="F91" s="102">
        <v>0</v>
      </c>
      <c r="G91" s="102">
        <v>0</v>
      </c>
      <c r="H91" s="129">
        <v>0</v>
      </c>
      <c r="I91" s="129"/>
      <c r="J91" s="129"/>
      <c r="K91" s="129"/>
      <c r="L91" s="129"/>
      <c r="M91" s="102">
        <v>0</v>
      </c>
      <c r="N91" s="102">
        <v>0</v>
      </c>
      <c r="O91" s="126"/>
    </row>
    <row r="92" spans="1:15" ht="33" customHeight="1" x14ac:dyDescent="0.25">
      <c r="A92" s="130"/>
      <c r="B92" s="131"/>
      <c r="C92" s="99" t="s">
        <v>273</v>
      </c>
      <c r="D92" s="90" t="s">
        <v>23</v>
      </c>
      <c r="E92" s="102">
        <f>SUM(F92:N92)</f>
        <v>0</v>
      </c>
      <c r="F92" s="102">
        <v>0</v>
      </c>
      <c r="G92" s="102">
        <v>0</v>
      </c>
      <c r="H92" s="129">
        <v>0</v>
      </c>
      <c r="I92" s="129"/>
      <c r="J92" s="129"/>
      <c r="K92" s="129"/>
      <c r="L92" s="129"/>
      <c r="M92" s="102">
        <v>0</v>
      </c>
      <c r="N92" s="102">
        <v>0</v>
      </c>
      <c r="O92" s="126"/>
    </row>
    <row r="93" spans="1:15" ht="45" customHeight="1" x14ac:dyDescent="0.25">
      <c r="A93" s="130"/>
      <c r="B93" s="131"/>
      <c r="C93" s="99" t="s">
        <v>273</v>
      </c>
      <c r="D93" s="90" t="s">
        <v>13</v>
      </c>
      <c r="E93" s="102">
        <f>SUM(F93:N93)</f>
        <v>0</v>
      </c>
      <c r="F93" s="102">
        <v>0</v>
      </c>
      <c r="G93" s="102">
        <v>0</v>
      </c>
      <c r="H93" s="129">
        <v>0</v>
      </c>
      <c r="I93" s="129"/>
      <c r="J93" s="129"/>
      <c r="K93" s="129"/>
      <c r="L93" s="129"/>
      <c r="M93" s="102">
        <v>0</v>
      </c>
      <c r="N93" s="102">
        <v>0</v>
      </c>
      <c r="O93" s="126"/>
    </row>
    <row r="94" spans="1:15" ht="24.95" customHeight="1" x14ac:dyDescent="0.25">
      <c r="A94" s="130"/>
      <c r="B94" s="131"/>
      <c r="C94" s="99" t="s">
        <v>273</v>
      </c>
      <c r="D94" s="90" t="s">
        <v>21</v>
      </c>
      <c r="E94" s="102">
        <f>SUM(F94:N94)</f>
        <v>0</v>
      </c>
      <c r="F94" s="102">
        <v>0</v>
      </c>
      <c r="G94" s="102">
        <v>0</v>
      </c>
      <c r="H94" s="129">
        <v>0</v>
      </c>
      <c r="I94" s="129"/>
      <c r="J94" s="129"/>
      <c r="K94" s="129"/>
      <c r="L94" s="129"/>
      <c r="M94" s="102">
        <v>0</v>
      </c>
      <c r="N94" s="102">
        <v>0</v>
      </c>
      <c r="O94" s="126"/>
    </row>
    <row r="95" spans="1:15" ht="24.95" customHeight="1" x14ac:dyDescent="0.25">
      <c r="A95" s="130"/>
      <c r="B95" s="131" t="s">
        <v>283</v>
      </c>
      <c r="C95" s="126" t="s">
        <v>14</v>
      </c>
      <c r="D95" s="126" t="s">
        <v>14</v>
      </c>
      <c r="E95" s="126" t="s">
        <v>15</v>
      </c>
      <c r="F95" s="126">
        <v>0</v>
      </c>
      <c r="G95" s="126">
        <v>0</v>
      </c>
      <c r="H95" s="126" t="s">
        <v>269</v>
      </c>
      <c r="I95" s="126" t="s">
        <v>16</v>
      </c>
      <c r="J95" s="126"/>
      <c r="K95" s="126"/>
      <c r="L95" s="126"/>
      <c r="M95" s="126">
        <v>1</v>
      </c>
      <c r="N95" s="126">
        <v>0</v>
      </c>
      <c r="O95" s="126"/>
    </row>
    <row r="96" spans="1:15" ht="47.25" x14ac:dyDescent="0.25">
      <c r="A96" s="130"/>
      <c r="B96" s="131"/>
      <c r="C96" s="126"/>
      <c r="D96" s="126"/>
      <c r="E96" s="126"/>
      <c r="F96" s="126"/>
      <c r="G96" s="126"/>
      <c r="H96" s="126"/>
      <c r="I96" s="99" t="s">
        <v>141</v>
      </c>
      <c r="J96" s="99" t="s">
        <v>142</v>
      </c>
      <c r="K96" s="99" t="s">
        <v>143</v>
      </c>
      <c r="L96" s="99" t="s">
        <v>144</v>
      </c>
      <c r="M96" s="126"/>
      <c r="N96" s="126"/>
      <c r="O96" s="126"/>
    </row>
    <row r="97" spans="1:15" ht="24.95" customHeight="1" x14ac:dyDescent="0.25">
      <c r="A97" s="130"/>
      <c r="B97" s="131"/>
      <c r="C97" s="126"/>
      <c r="D97" s="126"/>
      <c r="E97" s="99">
        <f>+F95+G95+H97+M95+N95</f>
        <v>1</v>
      </c>
      <c r="F97" s="126"/>
      <c r="G97" s="126"/>
      <c r="H97" s="99">
        <f>SUM(I97:L97)</f>
        <v>0</v>
      </c>
      <c r="I97" s="99">
        <v>0</v>
      </c>
      <c r="J97" s="99">
        <v>0</v>
      </c>
      <c r="K97" s="99">
        <v>0</v>
      </c>
      <c r="L97" s="99">
        <v>0</v>
      </c>
      <c r="M97" s="126"/>
      <c r="N97" s="126"/>
      <c r="O97" s="126"/>
    </row>
    <row r="98" spans="1:15" ht="24.95" customHeight="1" x14ac:dyDescent="0.25">
      <c r="A98" s="213"/>
      <c r="B98" s="126" t="s">
        <v>32</v>
      </c>
      <c r="C98" s="126"/>
      <c r="D98" s="90" t="s">
        <v>33</v>
      </c>
      <c r="E98" s="101">
        <f>SUM(E99:E102)</f>
        <v>19417.18504</v>
      </c>
      <c r="F98" s="101">
        <f>SUM(F99:F102)</f>
        <v>2328.3099699999998</v>
      </c>
      <c r="G98" s="101">
        <f>SUM(G99:G102)</f>
        <v>3943.8</v>
      </c>
      <c r="H98" s="127">
        <f>SUM(H99:L102)</f>
        <v>5383.8328700000002</v>
      </c>
      <c r="I98" s="127"/>
      <c r="J98" s="127"/>
      <c r="K98" s="127"/>
      <c r="L98" s="127"/>
      <c r="M98" s="101">
        <f>SUM(M99:M102)</f>
        <v>3804.4641900000001</v>
      </c>
      <c r="N98" s="101">
        <f>SUM(N99:N102)</f>
        <v>3956.77801</v>
      </c>
      <c r="O98" s="137"/>
    </row>
    <row r="99" spans="1:15" ht="31.5" x14ac:dyDescent="0.25">
      <c r="A99" s="213"/>
      <c r="B99" s="126"/>
      <c r="C99" s="126"/>
      <c r="D99" s="90" t="s">
        <v>29</v>
      </c>
      <c r="E99" s="101">
        <f>SUM(F99:N99)</f>
        <v>0</v>
      </c>
      <c r="F99" s="101">
        <f>F46+F33+F12</f>
        <v>0</v>
      </c>
      <c r="G99" s="101">
        <f>G46+G33+G12</f>
        <v>0</v>
      </c>
      <c r="H99" s="127">
        <f>H46+H33+H12</f>
        <v>0</v>
      </c>
      <c r="I99" s="127"/>
      <c r="J99" s="127"/>
      <c r="K99" s="127"/>
      <c r="L99" s="127"/>
      <c r="M99" s="101">
        <f>M46+M33+M12</f>
        <v>0</v>
      </c>
      <c r="N99" s="101">
        <f>N46+N33+N12</f>
        <v>0</v>
      </c>
      <c r="O99" s="137"/>
    </row>
    <row r="100" spans="1:15" ht="31.5" x14ac:dyDescent="0.25">
      <c r="A100" s="213"/>
      <c r="B100" s="126"/>
      <c r="C100" s="126"/>
      <c r="D100" s="90" t="s">
        <v>23</v>
      </c>
      <c r="E100" s="101">
        <f>SUM(F100:N100)</f>
        <v>0</v>
      </c>
      <c r="F100" s="101">
        <f>F47+F34+F13</f>
        <v>0</v>
      </c>
      <c r="G100" s="101">
        <f t="shared" ref="G100:H102" si="5">G47+G34+G13</f>
        <v>0</v>
      </c>
      <c r="H100" s="127">
        <f t="shared" si="5"/>
        <v>0</v>
      </c>
      <c r="I100" s="127"/>
      <c r="J100" s="127"/>
      <c r="K100" s="127"/>
      <c r="L100" s="127"/>
      <c r="M100" s="101">
        <f t="shared" ref="M100:N102" si="6">M47+M34+M13</f>
        <v>0</v>
      </c>
      <c r="N100" s="101">
        <f t="shared" si="6"/>
        <v>0</v>
      </c>
      <c r="O100" s="137"/>
    </row>
    <row r="101" spans="1:15" ht="47.25" x14ac:dyDescent="0.25">
      <c r="A101" s="213"/>
      <c r="B101" s="126"/>
      <c r="C101" s="126"/>
      <c r="D101" s="90" t="s">
        <v>13</v>
      </c>
      <c r="E101" s="101">
        <f>SUM(F101:N101)</f>
        <v>19417.18504</v>
      </c>
      <c r="F101" s="101">
        <f>F48+F35+F14</f>
        <v>2328.3099699999998</v>
      </c>
      <c r="G101" s="101">
        <f t="shared" si="5"/>
        <v>3943.8</v>
      </c>
      <c r="H101" s="127">
        <f>H48+H35+H14</f>
        <v>5383.8328700000002</v>
      </c>
      <c r="I101" s="127"/>
      <c r="J101" s="127"/>
      <c r="K101" s="127"/>
      <c r="L101" s="127"/>
      <c r="M101" s="101">
        <f t="shared" si="6"/>
        <v>3804.4641900000001</v>
      </c>
      <c r="N101" s="101">
        <f t="shared" si="6"/>
        <v>3956.77801</v>
      </c>
      <c r="O101" s="137"/>
    </row>
    <row r="102" spans="1:15" ht="24.95" customHeight="1" x14ac:dyDescent="0.25">
      <c r="A102" s="213"/>
      <c r="B102" s="126"/>
      <c r="C102" s="126"/>
      <c r="D102" s="90" t="s">
        <v>21</v>
      </c>
      <c r="E102" s="101">
        <f>SUM(F102:N102)</f>
        <v>0</v>
      </c>
      <c r="F102" s="101">
        <f>F49+F36+F15</f>
        <v>0</v>
      </c>
      <c r="G102" s="101">
        <f t="shared" si="5"/>
        <v>0</v>
      </c>
      <c r="H102" s="127">
        <f t="shared" si="5"/>
        <v>0</v>
      </c>
      <c r="I102" s="127"/>
      <c r="J102" s="127"/>
      <c r="K102" s="127"/>
      <c r="L102" s="127"/>
      <c r="M102" s="101">
        <f t="shared" si="6"/>
        <v>0</v>
      </c>
      <c r="N102" s="101">
        <f t="shared" si="6"/>
        <v>0</v>
      </c>
      <c r="O102" s="137"/>
    </row>
    <row r="103" spans="1:15" ht="15.75" x14ac:dyDescent="0.25">
      <c r="O103" s="84" t="s">
        <v>315</v>
      </c>
    </row>
  </sheetData>
  <mergeCells count="208">
    <mergeCell ref="N55:N57"/>
    <mergeCell ref="L1:O1"/>
    <mergeCell ref="L2:O2"/>
    <mergeCell ref="L3:O3"/>
    <mergeCell ref="L4:O4"/>
    <mergeCell ref="H69:L69"/>
    <mergeCell ref="H70:L70"/>
    <mergeCell ref="F21:F23"/>
    <mergeCell ref="F29:F31"/>
    <mergeCell ref="F42:F44"/>
    <mergeCell ref="F55:F57"/>
    <mergeCell ref="F63:F65"/>
    <mergeCell ref="F71:F73"/>
    <mergeCell ref="F79:F81"/>
    <mergeCell ref="H79:H80"/>
    <mergeCell ref="I79:L79"/>
    <mergeCell ref="H76:L76"/>
    <mergeCell ref="I21:L21"/>
    <mergeCell ref="H62:L62"/>
    <mergeCell ref="I63:L63"/>
    <mergeCell ref="H74:L74"/>
    <mergeCell ref="E29:E30"/>
    <mergeCell ref="A24:A31"/>
    <mergeCell ref="B24:B28"/>
    <mergeCell ref="H24:L24"/>
    <mergeCell ref="F87:F89"/>
    <mergeCell ref="G87:G89"/>
    <mergeCell ref="H87:H88"/>
    <mergeCell ref="I87:L87"/>
    <mergeCell ref="M87:M89"/>
    <mergeCell ref="M79:M81"/>
    <mergeCell ref="M71:M73"/>
    <mergeCell ref="M63:M65"/>
    <mergeCell ref="E63:E64"/>
    <mergeCell ref="H63:H64"/>
    <mergeCell ref="A58:A65"/>
    <mergeCell ref="B58:B62"/>
    <mergeCell ref="C71:C73"/>
    <mergeCell ref="D71:D73"/>
    <mergeCell ref="E71:E72"/>
    <mergeCell ref="H71:H72"/>
    <mergeCell ref="I71:L71"/>
    <mergeCell ref="D79:D81"/>
    <mergeCell ref="E79:E80"/>
    <mergeCell ref="A32:A36"/>
    <mergeCell ref="D21:D23"/>
    <mergeCell ref="E21:E22"/>
    <mergeCell ref="M21:M23"/>
    <mergeCell ref="N21:N23"/>
    <mergeCell ref="F95:F97"/>
    <mergeCell ref="A6:O6"/>
    <mergeCell ref="A82:A89"/>
    <mergeCell ref="B82:B86"/>
    <mergeCell ref="H82:L82"/>
    <mergeCell ref="O82:O89"/>
    <mergeCell ref="H83:L83"/>
    <mergeCell ref="H84:L84"/>
    <mergeCell ref="H85:L85"/>
    <mergeCell ref="H86:L86"/>
    <mergeCell ref="B87:B89"/>
    <mergeCell ref="C87:C89"/>
    <mergeCell ref="D87:D89"/>
    <mergeCell ref="E87:E88"/>
    <mergeCell ref="A11:A15"/>
    <mergeCell ref="B11:B15"/>
    <mergeCell ref="H11:L11"/>
    <mergeCell ref="B29:B31"/>
    <mergeCell ref="C29:C31"/>
    <mergeCell ref="D29:D31"/>
    <mergeCell ref="A5:C5"/>
    <mergeCell ref="O11:O15"/>
    <mergeCell ref="H12:L12"/>
    <mergeCell ref="H13:L13"/>
    <mergeCell ref="O16:O23"/>
    <mergeCell ref="A8:A9"/>
    <mergeCell ref="B8:B9"/>
    <mergeCell ref="C8:C9"/>
    <mergeCell ref="D8:D9"/>
    <mergeCell ref="H9:L9"/>
    <mergeCell ref="H10:L10"/>
    <mergeCell ref="H14:L14"/>
    <mergeCell ref="H15:L15"/>
    <mergeCell ref="A16:A23"/>
    <mergeCell ref="B16:B20"/>
    <mergeCell ref="H16:L16"/>
    <mergeCell ref="H19:L19"/>
    <mergeCell ref="H20:L20"/>
    <mergeCell ref="B21:B23"/>
    <mergeCell ref="C21:C23"/>
    <mergeCell ref="F8:N8"/>
    <mergeCell ref="H17:L17"/>
    <mergeCell ref="H18:L18"/>
    <mergeCell ref="H21:H22"/>
    <mergeCell ref="B32:B36"/>
    <mergeCell ref="H32:L32"/>
    <mergeCell ref="A37:A44"/>
    <mergeCell ref="B37:B41"/>
    <mergeCell ref="H37:L37"/>
    <mergeCell ref="H39:L39"/>
    <mergeCell ref="H46:L46"/>
    <mergeCell ref="B42:B44"/>
    <mergeCell ref="C42:C44"/>
    <mergeCell ref="D42:D44"/>
    <mergeCell ref="E42:E43"/>
    <mergeCell ref="H42:H43"/>
    <mergeCell ref="I42:L42"/>
    <mergeCell ref="A45:A49"/>
    <mergeCell ref="B45:B49"/>
    <mergeCell ref="H40:L40"/>
    <mergeCell ref="H41:L41"/>
    <mergeCell ref="H45:L45"/>
    <mergeCell ref="H47:L47"/>
    <mergeCell ref="A74:A81"/>
    <mergeCell ref="B79:B81"/>
    <mergeCell ref="C79:C81"/>
    <mergeCell ref="A50:A57"/>
    <mergeCell ref="B50:B54"/>
    <mergeCell ref="H50:L50"/>
    <mergeCell ref="H53:L53"/>
    <mergeCell ref="H54:L54"/>
    <mergeCell ref="B55:B57"/>
    <mergeCell ref="C55:C57"/>
    <mergeCell ref="D55:D57"/>
    <mergeCell ref="E55:E56"/>
    <mergeCell ref="H55:H56"/>
    <mergeCell ref="I55:L55"/>
    <mergeCell ref="H51:L51"/>
    <mergeCell ref="H52:L52"/>
    <mergeCell ref="H58:L58"/>
    <mergeCell ref="A66:A73"/>
    <mergeCell ref="B66:B70"/>
    <mergeCell ref="H66:L66"/>
    <mergeCell ref="B74:B78"/>
    <mergeCell ref="B63:B65"/>
    <mergeCell ref="C63:C65"/>
    <mergeCell ref="D63:D65"/>
    <mergeCell ref="B71:B73"/>
    <mergeCell ref="O24:O31"/>
    <mergeCell ref="H27:L27"/>
    <mergeCell ref="H28:L28"/>
    <mergeCell ref="H29:H30"/>
    <mergeCell ref="I29:L29"/>
    <mergeCell ref="M29:M31"/>
    <mergeCell ref="N29:N31"/>
    <mergeCell ref="O37:O44"/>
    <mergeCell ref="O50:O57"/>
    <mergeCell ref="H48:L48"/>
    <mergeCell ref="H49:L49"/>
    <mergeCell ref="N42:N44"/>
    <mergeCell ref="M42:M44"/>
    <mergeCell ref="O32:O36"/>
    <mergeCell ref="H35:L35"/>
    <mergeCell ref="N71:N73"/>
    <mergeCell ref="H25:L25"/>
    <mergeCell ref="H26:L26"/>
    <mergeCell ref="H33:L33"/>
    <mergeCell ref="H34:L34"/>
    <mergeCell ref="H38:L38"/>
    <mergeCell ref="H36:L36"/>
    <mergeCell ref="H61:L61"/>
    <mergeCell ref="A98:A102"/>
    <mergeCell ref="B98:C102"/>
    <mergeCell ref="H98:L98"/>
    <mergeCell ref="O98:O102"/>
    <mergeCell ref="H99:L99"/>
    <mergeCell ref="H100:L100"/>
    <mergeCell ref="H101:L101"/>
    <mergeCell ref="H102:L102"/>
    <mergeCell ref="A90:A97"/>
    <mergeCell ref="B90:B94"/>
    <mergeCell ref="H90:L90"/>
    <mergeCell ref="H93:L93"/>
    <mergeCell ref="H94:L94"/>
    <mergeCell ref="B95:B97"/>
    <mergeCell ref="C95:C97"/>
    <mergeCell ref="D95:D97"/>
    <mergeCell ref="E95:E96"/>
    <mergeCell ref="H95:H96"/>
    <mergeCell ref="I95:L95"/>
    <mergeCell ref="O90:O97"/>
    <mergeCell ref="M95:M97"/>
    <mergeCell ref="N95:N97"/>
    <mergeCell ref="H91:L91"/>
    <mergeCell ref="H92:L92"/>
    <mergeCell ref="N87:N89"/>
    <mergeCell ref="G63:G65"/>
    <mergeCell ref="G71:G73"/>
    <mergeCell ref="G79:G81"/>
    <mergeCell ref="G95:G97"/>
    <mergeCell ref="O8:O9"/>
    <mergeCell ref="G21:G23"/>
    <mergeCell ref="G29:G31"/>
    <mergeCell ref="G42:G44"/>
    <mergeCell ref="G55:G57"/>
    <mergeCell ref="H59:L59"/>
    <mergeCell ref="H60:L60"/>
    <mergeCell ref="H67:L67"/>
    <mergeCell ref="H68:L68"/>
    <mergeCell ref="H75:L75"/>
    <mergeCell ref="O58:O65"/>
    <mergeCell ref="O66:O73"/>
    <mergeCell ref="O74:O81"/>
    <mergeCell ref="O45:O49"/>
    <mergeCell ref="M55:M57"/>
    <mergeCell ref="N63:N65"/>
    <mergeCell ref="H77:L77"/>
    <mergeCell ref="H78:L78"/>
    <mergeCell ref="N79:N81"/>
  </mergeCells>
  <printOptions horizontalCentered="1"/>
  <pageMargins left="0.19685039370078741" right="0.19685039370078741" top="0.74803149606299213" bottom="0.19685039370078741" header="0.51181102362204722" footer="0"/>
  <pageSetup paperSize="9" scale="61" fitToHeight="0" orientation="landscape" useFirstPageNumber="1" r:id="rId1"/>
  <headerFooter differentFirst="1" scaleWithDoc="0">
    <oddHeader>&amp;C&amp;P</oddHeader>
  </headerFooter>
  <rowBreaks count="3" manualBreakCount="3">
    <brk id="31" max="16383" man="1"/>
    <brk id="57" max="16383" man="1"/>
    <brk id="8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7"/>
  <sheetViews>
    <sheetView tabSelected="1" view="pageBreakPreview" zoomScale="90" zoomScaleNormal="90" zoomScaleSheetLayoutView="90" zoomScalePageLayoutView="70" workbookViewId="0">
      <selection activeCell="H9" sqref="H9:L9"/>
    </sheetView>
  </sheetViews>
  <sheetFormatPr defaultRowHeight="15" x14ac:dyDescent="0.25"/>
  <cols>
    <col min="1" max="1" width="5.7109375" customWidth="1"/>
    <col min="2" max="2" width="40.7109375" customWidth="1"/>
    <col min="3" max="3" width="15.7109375" customWidth="1"/>
    <col min="4" max="4" width="25.7109375" customWidth="1"/>
    <col min="5" max="5" width="15.7109375" customWidth="1"/>
    <col min="6" max="7" width="14.7109375" customWidth="1"/>
    <col min="8" max="12" width="10.7109375" customWidth="1"/>
    <col min="13" max="14" width="14.7109375" customWidth="1"/>
    <col min="15" max="15" width="18.7109375" customWidth="1"/>
  </cols>
  <sheetData>
    <row r="1" spans="1:15" x14ac:dyDescent="0.25">
      <c r="A1" s="41"/>
      <c r="L1" s="124" t="s">
        <v>318</v>
      </c>
      <c r="M1" s="124"/>
      <c r="N1" s="124"/>
      <c r="O1" s="124"/>
    </row>
    <row r="2" spans="1:15" x14ac:dyDescent="0.25">
      <c r="A2" s="41"/>
      <c r="L2" s="124" t="s">
        <v>295</v>
      </c>
      <c r="M2" s="124"/>
      <c r="N2" s="124"/>
      <c r="O2" s="124"/>
    </row>
    <row r="3" spans="1:15" x14ac:dyDescent="0.25">
      <c r="A3" s="41"/>
      <c r="L3" s="124" t="s">
        <v>319</v>
      </c>
      <c r="M3" s="124"/>
      <c r="N3" s="124"/>
      <c r="O3" s="124"/>
    </row>
    <row r="4" spans="1:15" x14ac:dyDescent="0.25">
      <c r="A4" s="82" t="s">
        <v>299</v>
      </c>
      <c r="L4" s="124" t="s">
        <v>320</v>
      </c>
      <c r="M4" s="124"/>
      <c r="N4" s="124"/>
      <c r="O4" s="124"/>
    </row>
    <row r="5" spans="1:15" s="9" customFormat="1" ht="15.95" customHeight="1" x14ac:dyDescent="0.25">
      <c r="A5" s="228" t="s">
        <v>234</v>
      </c>
      <c r="B5" s="228"/>
      <c r="C5" s="22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s="9" customFormat="1" ht="15.95" customHeight="1" x14ac:dyDescent="0.25">
      <c r="A6" s="204" t="s">
        <v>39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</row>
    <row r="7" spans="1:15" s="9" customFormat="1" ht="15.95" customHeight="1" x14ac:dyDescent="0.25"/>
    <row r="8" spans="1:15" ht="30" customHeight="1" x14ac:dyDescent="0.25">
      <c r="A8" s="142" t="s">
        <v>284</v>
      </c>
      <c r="B8" s="125" t="s">
        <v>0</v>
      </c>
      <c r="C8" s="125" t="s">
        <v>1</v>
      </c>
      <c r="D8" s="125" t="s">
        <v>2</v>
      </c>
      <c r="E8" s="100" t="s">
        <v>3</v>
      </c>
      <c r="F8" s="125" t="s">
        <v>5</v>
      </c>
      <c r="G8" s="125"/>
      <c r="H8" s="125"/>
      <c r="I8" s="125"/>
      <c r="J8" s="125"/>
      <c r="K8" s="125"/>
      <c r="L8" s="125"/>
      <c r="M8" s="125"/>
      <c r="N8" s="125"/>
      <c r="O8" s="125" t="s">
        <v>98</v>
      </c>
    </row>
    <row r="9" spans="1:15" ht="30" customHeight="1" x14ac:dyDescent="0.25">
      <c r="A9" s="142"/>
      <c r="B9" s="125"/>
      <c r="C9" s="125"/>
      <c r="D9" s="125"/>
      <c r="E9" s="100" t="s">
        <v>4</v>
      </c>
      <c r="F9" s="100" t="s">
        <v>6</v>
      </c>
      <c r="G9" s="100" t="s">
        <v>7</v>
      </c>
      <c r="H9" s="125" t="s">
        <v>8</v>
      </c>
      <c r="I9" s="125"/>
      <c r="J9" s="125"/>
      <c r="K9" s="125"/>
      <c r="L9" s="125"/>
      <c r="M9" s="100" t="s">
        <v>9</v>
      </c>
      <c r="N9" s="100" t="s">
        <v>10</v>
      </c>
      <c r="O9" s="125"/>
    </row>
    <row r="10" spans="1:15" ht="15" customHeight="1" x14ac:dyDescent="0.25">
      <c r="A10" s="105">
        <v>1</v>
      </c>
      <c r="B10" s="100">
        <v>2</v>
      </c>
      <c r="C10" s="100">
        <v>3</v>
      </c>
      <c r="D10" s="100">
        <v>4</v>
      </c>
      <c r="E10" s="100">
        <v>5</v>
      </c>
      <c r="F10" s="100">
        <v>6</v>
      </c>
      <c r="G10" s="100">
        <v>7</v>
      </c>
      <c r="H10" s="125">
        <v>8</v>
      </c>
      <c r="I10" s="125"/>
      <c r="J10" s="125"/>
      <c r="K10" s="125"/>
      <c r="L10" s="125"/>
      <c r="M10" s="100">
        <v>9</v>
      </c>
      <c r="N10" s="100">
        <v>10</v>
      </c>
      <c r="O10" s="100">
        <v>11</v>
      </c>
    </row>
    <row r="11" spans="1:15" ht="24.95" customHeight="1" x14ac:dyDescent="0.25">
      <c r="A11" s="130">
        <v>1</v>
      </c>
      <c r="B11" s="131" t="s">
        <v>61</v>
      </c>
      <c r="C11" s="99" t="s">
        <v>11</v>
      </c>
      <c r="D11" s="90" t="s">
        <v>12</v>
      </c>
      <c r="E11" s="101">
        <f>SUM(E12:E15)</f>
        <v>1226.8309300000001</v>
      </c>
      <c r="F11" s="101">
        <f>SUM(F12:F15)</f>
        <v>159.94785000000002</v>
      </c>
      <c r="G11" s="101">
        <f>SUM(G12:G15)</f>
        <v>300</v>
      </c>
      <c r="H11" s="127">
        <f>SUM(H12:L15)</f>
        <v>166.88308000000001</v>
      </c>
      <c r="I11" s="127"/>
      <c r="J11" s="127"/>
      <c r="K11" s="127"/>
      <c r="L11" s="127"/>
      <c r="M11" s="101">
        <f>SUM(M12:M15)</f>
        <v>300</v>
      </c>
      <c r="N11" s="101">
        <f>SUM(N12:N15)</f>
        <v>300</v>
      </c>
      <c r="O11" s="122" t="s">
        <v>118</v>
      </c>
    </row>
    <row r="12" spans="1:15" ht="35.1" customHeight="1" x14ac:dyDescent="0.25">
      <c r="A12" s="130"/>
      <c r="B12" s="131"/>
      <c r="C12" s="99" t="s">
        <v>11</v>
      </c>
      <c r="D12" s="90" t="s">
        <v>29</v>
      </c>
      <c r="E12" s="101">
        <f>SUM(F12:N12)</f>
        <v>0</v>
      </c>
      <c r="F12" s="101">
        <f>F17+F25+F33+F41+F49+F57+F65+F73+F81+F89+F97+F105</f>
        <v>0</v>
      </c>
      <c r="G12" s="101">
        <f>G17+G25+G33+G41+G49+G57+G65+G73+G81+G89+G97+G105</f>
        <v>0</v>
      </c>
      <c r="H12" s="127">
        <f>H17+H25+H33+H41+H49+H57+H65+H73+H81+H89+H97+H105</f>
        <v>0</v>
      </c>
      <c r="I12" s="127"/>
      <c r="J12" s="127"/>
      <c r="K12" s="127"/>
      <c r="L12" s="127"/>
      <c r="M12" s="101">
        <f t="shared" ref="M12:N15" si="0">M25+M33+M41+M49+M57+M65+M73+M81+M89+M97+M105</f>
        <v>0</v>
      </c>
      <c r="N12" s="101">
        <f t="shared" si="0"/>
        <v>0</v>
      </c>
      <c r="O12" s="122"/>
    </row>
    <row r="13" spans="1:15" ht="35.1" customHeight="1" x14ac:dyDescent="0.25">
      <c r="A13" s="130"/>
      <c r="B13" s="131"/>
      <c r="C13" s="99" t="s">
        <v>11</v>
      </c>
      <c r="D13" s="90" t="s">
        <v>23</v>
      </c>
      <c r="E13" s="101">
        <f>SUM(F13:N13)</f>
        <v>0</v>
      </c>
      <c r="F13" s="101">
        <f>F18+F26+F34+F42+F50+F58+F66+F74+F82+F90+F98+F106</f>
        <v>0</v>
      </c>
      <c r="G13" s="101">
        <f t="shared" ref="G13:H15" si="1">G18+G26+G34+G42+G50+G58+G66+G74+G82+G90+G98+G106</f>
        <v>0</v>
      </c>
      <c r="H13" s="127">
        <f t="shared" si="1"/>
        <v>0</v>
      </c>
      <c r="I13" s="127"/>
      <c r="J13" s="127"/>
      <c r="K13" s="127"/>
      <c r="L13" s="127"/>
      <c r="M13" s="101">
        <f t="shared" si="0"/>
        <v>0</v>
      </c>
      <c r="N13" s="101">
        <f t="shared" si="0"/>
        <v>0</v>
      </c>
      <c r="O13" s="122"/>
    </row>
    <row r="14" spans="1:15" ht="45" customHeight="1" x14ac:dyDescent="0.25">
      <c r="A14" s="130"/>
      <c r="B14" s="131"/>
      <c r="C14" s="99" t="s">
        <v>11</v>
      </c>
      <c r="D14" s="90" t="s">
        <v>13</v>
      </c>
      <c r="E14" s="101">
        <f>SUM(F14:N14)</f>
        <v>1226.8309300000001</v>
      </c>
      <c r="F14" s="101">
        <f>F19+F27+F35+F43+F51+F59+F67+F75+F83+F91+F99+F107</f>
        <v>159.94785000000002</v>
      </c>
      <c r="G14" s="101">
        <f>G19+G27+G35+G43+G51+G59+G67+G75+G83+G91+G99+G107</f>
        <v>300</v>
      </c>
      <c r="H14" s="127">
        <f>H19+H27+H35+H43+H51+H59+H67+H75+H83+H91+H99+H107</f>
        <v>166.88308000000001</v>
      </c>
      <c r="I14" s="127"/>
      <c r="J14" s="127"/>
      <c r="K14" s="127"/>
      <c r="L14" s="127"/>
      <c r="M14" s="101">
        <f t="shared" si="0"/>
        <v>300</v>
      </c>
      <c r="N14" s="101">
        <f t="shared" si="0"/>
        <v>300</v>
      </c>
      <c r="O14" s="122"/>
    </row>
    <row r="15" spans="1:15" ht="24.95" customHeight="1" x14ac:dyDescent="0.25">
      <c r="A15" s="130"/>
      <c r="B15" s="131"/>
      <c r="C15" s="99" t="s">
        <v>11</v>
      </c>
      <c r="D15" s="90" t="s">
        <v>21</v>
      </c>
      <c r="E15" s="101">
        <f>SUM(F15:N15)</f>
        <v>0</v>
      </c>
      <c r="F15" s="101">
        <f>F20+F28+F36+F44+F52+F60+F68+F76+F84+F92+F100+F108</f>
        <v>0</v>
      </c>
      <c r="G15" s="101">
        <f t="shared" si="1"/>
        <v>0</v>
      </c>
      <c r="H15" s="127">
        <f t="shared" si="1"/>
        <v>0</v>
      </c>
      <c r="I15" s="127"/>
      <c r="J15" s="127"/>
      <c r="K15" s="127"/>
      <c r="L15" s="127"/>
      <c r="M15" s="101">
        <f t="shared" si="0"/>
        <v>0</v>
      </c>
      <c r="N15" s="101">
        <f t="shared" si="0"/>
        <v>0</v>
      </c>
      <c r="O15" s="122"/>
    </row>
    <row r="16" spans="1:15" ht="24.95" customHeight="1" x14ac:dyDescent="0.25">
      <c r="A16" s="130" t="s">
        <v>147</v>
      </c>
      <c r="B16" s="131" t="s">
        <v>62</v>
      </c>
      <c r="C16" s="99" t="s">
        <v>11</v>
      </c>
      <c r="D16" s="90" t="s">
        <v>12</v>
      </c>
      <c r="E16" s="101">
        <f>SUM(E17:E20)</f>
        <v>0</v>
      </c>
      <c r="F16" s="101">
        <f>SUM(F17:F20)</f>
        <v>0</v>
      </c>
      <c r="G16" s="101">
        <f>SUM(G17:G20)</f>
        <v>0</v>
      </c>
      <c r="H16" s="127">
        <f>SUM(H17:L20)</f>
        <v>0</v>
      </c>
      <c r="I16" s="127"/>
      <c r="J16" s="127"/>
      <c r="K16" s="127"/>
      <c r="L16" s="127"/>
      <c r="M16" s="101">
        <f>SUM(M17:M20)</f>
        <v>0</v>
      </c>
      <c r="N16" s="101">
        <f>SUM(N17:N20)</f>
        <v>0</v>
      </c>
      <c r="O16" s="122" t="s">
        <v>119</v>
      </c>
    </row>
    <row r="17" spans="1:15" ht="35.1" customHeight="1" x14ac:dyDescent="0.25">
      <c r="A17" s="130"/>
      <c r="B17" s="131"/>
      <c r="C17" s="99" t="s">
        <v>11</v>
      </c>
      <c r="D17" s="90" t="s">
        <v>29</v>
      </c>
      <c r="E17" s="101">
        <f>SUM(F17:N17)</f>
        <v>0</v>
      </c>
      <c r="F17" s="101">
        <v>0</v>
      </c>
      <c r="G17" s="101">
        <v>0</v>
      </c>
      <c r="H17" s="127">
        <v>0</v>
      </c>
      <c r="I17" s="127"/>
      <c r="J17" s="127"/>
      <c r="K17" s="127"/>
      <c r="L17" s="127"/>
      <c r="M17" s="101">
        <v>0</v>
      </c>
      <c r="N17" s="101">
        <v>0</v>
      </c>
      <c r="O17" s="122"/>
    </row>
    <row r="18" spans="1:15" ht="35.1" customHeight="1" x14ac:dyDescent="0.25">
      <c r="A18" s="130"/>
      <c r="B18" s="131"/>
      <c r="C18" s="99" t="s">
        <v>11</v>
      </c>
      <c r="D18" s="90" t="s">
        <v>23</v>
      </c>
      <c r="E18" s="101">
        <f>SUM(F18:N18)</f>
        <v>0</v>
      </c>
      <c r="F18" s="101">
        <v>0</v>
      </c>
      <c r="G18" s="101">
        <v>0</v>
      </c>
      <c r="H18" s="127">
        <v>0</v>
      </c>
      <c r="I18" s="127"/>
      <c r="J18" s="127"/>
      <c r="K18" s="127"/>
      <c r="L18" s="127"/>
      <c r="M18" s="101">
        <v>0</v>
      </c>
      <c r="N18" s="101">
        <v>0</v>
      </c>
      <c r="O18" s="122"/>
    </row>
    <row r="19" spans="1:15" ht="45" customHeight="1" x14ac:dyDescent="0.25">
      <c r="A19" s="130"/>
      <c r="B19" s="131"/>
      <c r="C19" s="99" t="s">
        <v>11</v>
      </c>
      <c r="D19" s="90" t="s">
        <v>13</v>
      </c>
      <c r="E19" s="101">
        <f>SUM(F19:N19)</f>
        <v>0</v>
      </c>
      <c r="F19" s="101">
        <v>0</v>
      </c>
      <c r="G19" s="101">
        <v>0</v>
      </c>
      <c r="H19" s="127">
        <v>0</v>
      </c>
      <c r="I19" s="127"/>
      <c r="J19" s="127"/>
      <c r="K19" s="127"/>
      <c r="L19" s="127"/>
      <c r="M19" s="101">
        <v>0</v>
      </c>
      <c r="N19" s="101">
        <v>0</v>
      </c>
      <c r="O19" s="122"/>
    </row>
    <row r="20" spans="1:15" ht="24.95" customHeight="1" x14ac:dyDescent="0.25">
      <c r="A20" s="130"/>
      <c r="B20" s="131"/>
      <c r="C20" s="99" t="s">
        <v>11</v>
      </c>
      <c r="D20" s="90" t="s">
        <v>21</v>
      </c>
      <c r="E20" s="101">
        <f>SUM(F20:N20)</f>
        <v>0</v>
      </c>
      <c r="F20" s="101">
        <v>0</v>
      </c>
      <c r="G20" s="101">
        <v>0</v>
      </c>
      <c r="H20" s="127">
        <v>0</v>
      </c>
      <c r="I20" s="127"/>
      <c r="J20" s="127"/>
      <c r="K20" s="127"/>
      <c r="L20" s="127"/>
      <c r="M20" s="101">
        <v>0</v>
      </c>
      <c r="N20" s="101">
        <v>0</v>
      </c>
      <c r="O20" s="122"/>
    </row>
    <row r="21" spans="1:15" ht="24.95" customHeight="1" x14ac:dyDescent="0.25">
      <c r="A21" s="130"/>
      <c r="B21" s="223" t="s">
        <v>63</v>
      </c>
      <c r="C21" s="126" t="s">
        <v>14</v>
      </c>
      <c r="D21" s="126" t="s">
        <v>14</v>
      </c>
      <c r="E21" s="126" t="s">
        <v>15</v>
      </c>
      <c r="F21" s="126">
        <v>1</v>
      </c>
      <c r="G21" s="126">
        <v>1</v>
      </c>
      <c r="H21" s="126" t="s">
        <v>269</v>
      </c>
      <c r="I21" s="126" t="s">
        <v>16</v>
      </c>
      <c r="J21" s="126"/>
      <c r="K21" s="126"/>
      <c r="L21" s="126"/>
      <c r="M21" s="126">
        <v>1</v>
      </c>
      <c r="N21" s="126">
        <v>1</v>
      </c>
      <c r="O21" s="122"/>
    </row>
    <row r="22" spans="1:15" ht="37.5" customHeight="1" x14ac:dyDescent="0.25">
      <c r="A22" s="130"/>
      <c r="B22" s="223"/>
      <c r="C22" s="126"/>
      <c r="D22" s="126"/>
      <c r="E22" s="126"/>
      <c r="F22" s="126"/>
      <c r="G22" s="126"/>
      <c r="H22" s="126"/>
      <c r="I22" s="99" t="s">
        <v>141</v>
      </c>
      <c r="J22" s="99" t="s">
        <v>142</v>
      </c>
      <c r="K22" s="99" t="s">
        <v>143</v>
      </c>
      <c r="L22" s="99" t="s">
        <v>144</v>
      </c>
      <c r="M22" s="126"/>
      <c r="N22" s="126"/>
      <c r="O22" s="122"/>
    </row>
    <row r="23" spans="1:15" ht="24.95" customHeight="1" x14ac:dyDescent="0.25">
      <c r="A23" s="130"/>
      <c r="B23" s="223"/>
      <c r="C23" s="126"/>
      <c r="D23" s="126"/>
      <c r="E23" s="99">
        <f>H23</f>
        <v>1</v>
      </c>
      <c r="F23" s="126"/>
      <c r="G23" s="126"/>
      <c r="H23" s="99">
        <v>1</v>
      </c>
      <c r="I23" s="99">
        <v>1</v>
      </c>
      <c r="J23" s="99">
        <v>1</v>
      </c>
      <c r="K23" s="99">
        <v>1</v>
      </c>
      <c r="L23" s="99">
        <v>1</v>
      </c>
      <c r="M23" s="126"/>
      <c r="N23" s="126"/>
      <c r="O23" s="122"/>
    </row>
    <row r="24" spans="1:15" ht="24.95" customHeight="1" x14ac:dyDescent="0.25">
      <c r="A24" s="130" t="s">
        <v>148</v>
      </c>
      <c r="B24" s="131" t="s">
        <v>64</v>
      </c>
      <c r="C24" s="99" t="s">
        <v>11</v>
      </c>
      <c r="D24" s="90" t="s">
        <v>12</v>
      </c>
      <c r="E24" s="101">
        <f>SUM(E25:E28)</f>
        <v>98.733080000000001</v>
      </c>
      <c r="F24" s="101">
        <f>SUM(F25:F28)</f>
        <v>0</v>
      </c>
      <c r="G24" s="101">
        <f>SUM(G25:G28)</f>
        <v>0</v>
      </c>
      <c r="H24" s="127">
        <f>SUM(H25:L28)</f>
        <v>98.733080000000001</v>
      </c>
      <c r="I24" s="127"/>
      <c r="J24" s="127"/>
      <c r="K24" s="127"/>
      <c r="L24" s="127"/>
      <c r="M24" s="101">
        <f>SUM(M25:M28)</f>
        <v>0</v>
      </c>
      <c r="N24" s="101">
        <f>SUM(N25:N28)</f>
        <v>0</v>
      </c>
      <c r="O24" s="122" t="s">
        <v>117</v>
      </c>
    </row>
    <row r="25" spans="1:15" ht="33" customHeight="1" x14ac:dyDescent="0.25">
      <c r="A25" s="130"/>
      <c r="B25" s="131"/>
      <c r="C25" s="99" t="s">
        <v>11</v>
      </c>
      <c r="D25" s="90" t="s">
        <v>29</v>
      </c>
      <c r="E25" s="101">
        <f>SUM(F25:N25)</f>
        <v>0</v>
      </c>
      <c r="F25" s="101">
        <v>0</v>
      </c>
      <c r="G25" s="101">
        <v>0</v>
      </c>
      <c r="H25" s="127">
        <v>0</v>
      </c>
      <c r="I25" s="127"/>
      <c r="J25" s="127"/>
      <c r="K25" s="127"/>
      <c r="L25" s="127"/>
      <c r="M25" s="101">
        <v>0</v>
      </c>
      <c r="N25" s="101">
        <v>0</v>
      </c>
      <c r="O25" s="122"/>
    </row>
    <row r="26" spans="1:15" ht="33" customHeight="1" x14ac:dyDescent="0.25">
      <c r="A26" s="130"/>
      <c r="B26" s="131"/>
      <c r="C26" s="99" t="s">
        <v>11</v>
      </c>
      <c r="D26" s="90" t="s">
        <v>23</v>
      </c>
      <c r="E26" s="101">
        <f>SUM(F26:N26)</f>
        <v>0</v>
      </c>
      <c r="F26" s="101">
        <v>0</v>
      </c>
      <c r="G26" s="101">
        <v>0</v>
      </c>
      <c r="H26" s="127">
        <v>0</v>
      </c>
      <c r="I26" s="127"/>
      <c r="J26" s="127"/>
      <c r="K26" s="127"/>
      <c r="L26" s="127"/>
      <c r="M26" s="101">
        <v>0</v>
      </c>
      <c r="N26" s="101">
        <v>0</v>
      </c>
      <c r="O26" s="122"/>
    </row>
    <row r="27" spans="1:15" ht="45" customHeight="1" x14ac:dyDescent="0.25">
      <c r="A27" s="130"/>
      <c r="B27" s="131"/>
      <c r="C27" s="99" t="s">
        <v>11</v>
      </c>
      <c r="D27" s="90" t="s">
        <v>22</v>
      </c>
      <c r="E27" s="101">
        <f>SUM(F27:N27)</f>
        <v>98.733080000000001</v>
      </c>
      <c r="F27" s="101">
        <v>0</v>
      </c>
      <c r="G27" s="101">
        <v>0</v>
      </c>
      <c r="H27" s="215">
        <f>300-201.26692</f>
        <v>98.733080000000001</v>
      </c>
      <c r="I27" s="215"/>
      <c r="J27" s="215"/>
      <c r="K27" s="215"/>
      <c r="L27" s="215"/>
      <c r="M27" s="101">
        <v>0</v>
      </c>
      <c r="N27" s="101">
        <v>0</v>
      </c>
      <c r="O27" s="122"/>
    </row>
    <row r="28" spans="1:15" ht="24.95" customHeight="1" x14ac:dyDescent="0.25">
      <c r="A28" s="130"/>
      <c r="B28" s="131"/>
      <c r="C28" s="99" t="s">
        <v>11</v>
      </c>
      <c r="D28" s="90" t="s">
        <v>21</v>
      </c>
      <c r="E28" s="101">
        <f>SUM(F28:N28)</f>
        <v>0</v>
      </c>
      <c r="F28" s="101">
        <v>0</v>
      </c>
      <c r="G28" s="101">
        <v>0</v>
      </c>
      <c r="H28" s="215">
        <v>0</v>
      </c>
      <c r="I28" s="215"/>
      <c r="J28" s="215"/>
      <c r="K28" s="215"/>
      <c r="L28" s="215"/>
      <c r="M28" s="101">
        <v>0</v>
      </c>
      <c r="N28" s="101">
        <v>0</v>
      </c>
      <c r="O28" s="122"/>
    </row>
    <row r="29" spans="1:15" ht="24.95" customHeight="1" x14ac:dyDescent="0.25">
      <c r="A29" s="130"/>
      <c r="B29" s="223" t="s">
        <v>40</v>
      </c>
      <c r="C29" s="126" t="s">
        <v>14</v>
      </c>
      <c r="D29" s="126" t="s">
        <v>14</v>
      </c>
      <c r="E29" s="126" t="s">
        <v>15</v>
      </c>
      <c r="F29" s="126">
        <v>0</v>
      </c>
      <c r="G29" s="126">
        <v>0</v>
      </c>
      <c r="H29" s="126" t="s">
        <v>269</v>
      </c>
      <c r="I29" s="126" t="s">
        <v>16</v>
      </c>
      <c r="J29" s="126"/>
      <c r="K29" s="126"/>
      <c r="L29" s="126"/>
      <c r="M29" s="126">
        <v>0</v>
      </c>
      <c r="N29" s="126">
        <v>0</v>
      </c>
      <c r="O29" s="122"/>
    </row>
    <row r="30" spans="1:15" ht="33" customHeight="1" x14ac:dyDescent="0.25">
      <c r="A30" s="130"/>
      <c r="B30" s="223"/>
      <c r="C30" s="126"/>
      <c r="D30" s="126"/>
      <c r="E30" s="126"/>
      <c r="F30" s="126"/>
      <c r="G30" s="126"/>
      <c r="H30" s="126"/>
      <c r="I30" s="99" t="s">
        <v>141</v>
      </c>
      <c r="J30" s="99" t="s">
        <v>142</v>
      </c>
      <c r="K30" s="99" t="s">
        <v>143</v>
      </c>
      <c r="L30" s="99" t="s">
        <v>144</v>
      </c>
      <c r="M30" s="126"/>
      <c r="N30" s="126"/>
      <c r="O30" s="122"/>
    </row>
    <row r="31" spans="1:15" ht="24.95" customHeight="1" x14ac:dyDescent="0.25">
      <c r="A31" s="130"/>
      <c r="B31" s="223"/>
      <c r="C31" s="126"/>
      <c r="D31" s="126"/>
      <c r="E31" s="99">
        <f>F29+G29+H31+M29+N29</f>
        <v>464</v>
      </c>
      <c r="F31" s="126"/>
      <c r="G31" s="126"/>
      <c r="H31" s="99">
        <f>SUM(I31:L31)</f>
        <v>464</v>
      </c>
      <c r="I31" s="99">
        <v>0</v>
      </c>
      <c r="J31" s="99">
        <v>0</v>
      </c>
      <c r="K31" s="99">
        <v>464</v>
      </c>
      <c r="L31" s="99">
        <v>0</v>
      </c>
      <c r="M31" s="126"/>
      <c r="N31" s="126"/>
      <c r="O31" s="122"/>
    </row>
    <row r="32" spans="1:15" ht="24.95" customHeight="1" x14ac:dyDescent="0.25">
      <c r="A32" s="130" t="s">
        <v>149</v>
      </c>
      <c r="B32" s="131" t="s">
        <v>191</v>
      </c>
      <c r="C32" s="99" t="s">
        <v>11</v>
      </c>
      <c r="D32" s="90" t="s">
        <v>12</v>
      </c>
      <c r="E32" s="101">
        <f>SUM(E33:E36)</f>
        <v>0</v>
      </c>
      <c r="F32" s="101">
        <f>SUM(F33:F36)</f>
        <v>0</v>
      </c>
      <c r="G32" s="101">
        <f>SUM(G33:G36)</f>
        <v>0</v>
      </c>
      <c r="H32" s="127">
        <f>SUM(H33:L36)</f>
        <v>0</v>
      </c>
      <c r="I32" s="127"/>
      <c r="J32" s="127"/>
      <c r="K32" s="127"/>
      <c r="L32" s="127"/>
      <c r="M32" s="101">
        <f>SUM(M33:M36)</f>
        <v>0</v>
      </c>
      <c r="N32" s="101">
        <f>SUM(N33:N36)</f>
        <v>0</v>
      </c>
      <c r="O32" s="122" t="s">
        <v>119</v>
      </c>
    </row>
    <row r="33" spans="1:15" ht="33" customHeight="1" x14ac:dyDescent="0.25">
      <c r="A33" s="130"/>
      <c r="B33" s="131"/>
      <c r="C33" s="99" t="s">
        <v>11</v>
      </c>
      <c r="D33" s="90" t="s">
        <v>29</v>
      </c>
      <c r="E33" s="101">
        <f>SUM(F33:N33)</f>
        <v>0</v>
      </c>
      <c r="F33" s="101">
        <v>0</v>
      </c>
      <c r="G33" s="101">
        <v>0</v>
      </c>
      <c r="H33" s="215">
        <v>0</v>
      </c>
      <c r="I33" s="215"/>
      <c r="J33" s="215"/>
      <c r="K33" s="215"/>
      <c r="L33" s="215"/>
      <c r="M33" s="101">
        <v>0</v>
      </c>
      <c r="N33" s="101">
        <v>0</v>
      </c>
      <c r="O33" s="122"/>
    </row>
    <row r="34" spans="1:15" ht="33" customHeight="1" x14ac:dyDescent="0.25">
      <c r="A34" s="130"/>
      <c r="B34" s="131"/>
      <c r="C34" s="99" t="s">
        <v>11</v>
      </c>
      <c r="D34" s="90" t="s">
        <v>23</v>
      </c>
      <c r="E34" s="101">
        <f>SUM(F34:N34)</f>
        <v>0</v>
      </c>
      <c r="F34" s="101">
        <v>0</v>
      </c>
      <c r="G34" s="101">
        <v>0</v>
      </c>
      <c r="H34" s="215">
        <v>0</v>
      </c>
      <c r="I34" s="215"/>
      <c r="J34" s="215"/>
      <c r="K34" s="215"/>
      <c r="L34" s="215"/>
      <c r="M34" s="101">
        <v>0</v>
      </c>
      <c r="N34" s="101">
        <v>0</v>
      </c>
      <c r="O34" s="122"/>
    </row>
    <row r="35" spans="1:15" ht="45" customHeight="1" x14ac:dyDescent="0.25">
      <c r="A35" s="130"/>
      <c r="B35" s="131"/>
      <c r="C35" s="99" t="s">
        <v>11</v>
      </c>
      <c r="D35" s="90" t="s">
        <v>22</v>
      </c>
      <c r="E35" s="101">
        <f>SUM(F35:N35)</f>
        <v>0</v>
      </c>
      <c r="F35" s="101">
        <v>0</v>
      </c>
      <c r="G35" s="101">
        <v>0</v>
      </c>
      <c r="H35" s="215">
        <v>0</v>
      </c>
      <c r="I35" s="215"/>
      <c r="J35" s="215"/>
      <c r="K35" s="215"/>
      <c r="L35" s="215"/>
      <c r="M35" s="101">
        <v>0</v>
      </c>
      <c r="N35" s="101">
        <v>0</v>
      </c>
      <c r="O35" s="122"/>
    </row>
    <row r="36" spans="1:15" ht="24.95" customHeight="1" x14ac:dyDescent="0.25">
      <c r="A36" s="130"/>
      <c r="B36" s="131"/>
      <c r="C36" s="99" t="s">
        <v>11</v>
      </c>
      <c r="D36" s="90" t="s">
        <v>21</v>
      </c>
      <c r="E36" s="101">
        <f>SUM(F36:N36)</f>
        <v>0</v>
      </c>
      <c r="F36" s="101">
        <v>0</v>
      </c>
      <c r="G36" s="101">
        <v>0</v>
      </c>
      <c r="H36" s="215">
        <v>0</v>
      </c>
      <c r="I36" s="215"/>
      <c r="J36" s="215"/>
      <c r="K36" s="215"/>
      <c r="L36" s="215"/>
      <c r="M36" s="101">
        <v>0</v>
      </c>
      <c r="N36" s="101">
        <v>0</v>
      </c>
      <c r="O36" s="122"/>
    </row>
    <row r="37" spans="1:15" ht="24.95" customHeight="1" x14ac:dyDescent="0.25">
      <c r="A37" s="130"/>
      <c r="B37" s="223" t="s">
        <v>41</v>
      </c>
      <c r="C37" s="126" t="s">
        <v>14</v>
      </c>
      <c r="D37" s="126" t="s">
        <v>14</v>
      </c>
      <c r="E37" s="126" t="s">
        <v>15</v>
      </c>
      <c r="F37" s="126">
        <v>0</v>
      </c>
      <c r="G37" s="126">
        <v>0</v>
      </c>
      <c r="H37" s="126" t="s">
        <v>269</v>
      </c>
      <c r="I37" s="126" t="s">
        <v>16</v>
      </c>
      <c r="J37" s="126"/>
      <c r="K37" s="126"/>
      <c r="L37" s="126"/>
      <c r="M37" s="126">
        <v>0</v>
      </c>
      <c r="N37" s="126">
        <v>0</v>
      </c>
      <c r="O37" s="122"/>
    </row>
    <row r="38" spans="1:15" ht="33" customHeight="1" x14ac:dyDescent="0.25">
      <c r="A38" s="130"/>
      <c r="B38" s="223"/>
      <c r="C38" s="126"/>
      <c r="D38" s="126"/>
      <c r="E38" s="126"/>
      <c r="F38" s="126"/>
      <c r="G38" s="126"/>
      <c r="H38" s="126"/>
      <c r="I38" s="99" t="s">
        <v>141</v>
      </c>
      <c r="J38" s="99" t="s">
        <v>142</v>
      </c>
      <c r="K38" s="99" t="s">
        <v>143</v>
      </c>
      <c r="L38" s="99" t="s">
        <v>144</v>
      </c>
      <c r="M38" s="126"/>
      <c r="N38" s="126"/>
      <c r="O38" s="122"/>
    </row>
    <row r="39" spans="1:15" ht="24.95" customHeight="1" x14ac:dyDescent="0.25">
      <c r="A39" s="130"/>
      <c r="B39" s="223"/>
      <c r="C39" s="126"/>
      <c r="D39" s="126"/>
      <c r="E39" s="99">
        <f>F37+G37+H39+M37+N37</f>
        <v>0</v>
      </c>
      <c r="F39" s="126"/>
      <c r="G39" s="126"/>
      <c r="H39" s="99">
        <f>+SUM(I39:L39)</f>
        <v>0</v>
      </c>
      <c r="I39" s="99">
        <v>0</v>
      </c>
      <c r="J39" s="99">
        <v>0</v>
      </c>
      <c r="K39" s="99">
        <v>0</v>
      </c>
      <c r="L39" s="99">
        <v>0</v>
      </c>
      <c r="M39" s="126"/>
      <c r="N39" s="126"/>
      <c r="O39" s="122"/>
    </row>
    <row r="40" spans="1:15" s="17" customFormat="1" ht="24.95" customHeight="1" x14ac:dyDescent="0.25">
      <c r="A40" s="218" t="s">
        <v>193</v>
      </c>
      <c r="B40" s="219" t="s">
        <v>192</v>
      </c>
      <c r="C40" s="104" t="s">
        <v>11</v>
      </c>
      <c r="D40" s="109" t="s">
        <v>12</v>
      </c>
      <c r="E40" s="110">
        <f>SUM(E41:E44)</f>
        <v>432.81600000000003</v>
      </c>
      <c r="F40" s="110">
        <f>SUM(F41:F44)</f>
        <v>64.665999999999997</v>
      </c>
      <c r="G40" s="110">
        <f>SUM(G41:G44)</f>
        <v>100</v>
      </c>
      <c r="H40" s="216">
        <f>SUM(H41:L44)</f>
        <v>68.150000000000006</v>
      </c>
      <c r="I40" s="216"/>
      <c r="J40" s="216"/>
      <c r="K40" s="216"/>
      <c r="L40" s="216"/>
      <c r="M40" s="110">
        <f>SUM(M41:M44)</f>
        <v>100</v>
      </c>
      <c r="N40" s="110">
        <f>SUM(N41:N44)</f>
        <v>100</v>
      </c>
      <c r="O40" s="224" t="s">
        <v>117</v>
      </c>
    </row>
    <row r="41" spans="1:15" s="17" customFormat="1" ht="33" customHeight="1" x14ac:dyDescent="0.25">
      <c r="A41" s="218"/>
      <c r="B41" s="219"/>
      <c r="C41" s="104" t="s">
        <v>11</v>
      </c>
      <c r="D41" s="109" t="s">
        <v>29</v>
      </c>
      <c r="E41" s="110">
        <f>SUM(F41:N41)</f>
        <v>0</v>
      </c>
      <c r="F41" s="110">
        <v>0</v>
      </c>
      <c r="G41" s="110">
        <v>0</v>
      </c>
      <c r="H41" s="216">
        <v>0</v>
      </c>
      <c r="I41" s="216"/>
      <c r="J41" s="216"/>
      <c r="K41" s="216"/>
      <c r="L41" s="216"/>
      <c r="M41" s="110">
        <v>0</v>
      </c>
      <c r="N41" s="110">
        <v>0</v>
      </c>
      <c r="O41" s="224"/>
    </row>
    <row r="42" spans="1:15" s="17" customFormat="1" ht="33" customHeight="1" x14ac:dyDescent="0.25">
      <c r="A42" s="218"/>
      <c r="B42" s="219"/>
      <c r="C42" s="104" t="s">
        <v>11</v>
      </c>
      <c r="D42" s="109" t="s">
        <v>23</v>
      </c>
      <c r="E42" s="110">
        <f>SUM(F42:N42)</f>
        <v>0</v>
      </c>
      <c r="F42" s="110">
        <v>0</v>
      </c>
      <c r="G42" s="110">
        <v>0</v>
      </c>
      <c r="H42" s="216">
        <v>0</v>
      </c>
      <c r="I42" s="216"/>
      <c r="J42" s="216"/>
      <c r="K42" s="216"/>
      <c r="L42" s="216"/>
      <c r="M42" s="110">
        <v>0</v>
      </c>
      <c r="N42" s="110">
        <v>0</v>
      </c>
      <c r="O42" s="224"/>
    </row>
    <row r="43" spans="1:15" s="17" customFormat="1" ht="45" customHeight="1" x14ac:dyDescent="0.25">
      <c r="A43" s="218"/>
      <c r="B43" s="219"/>
      <c r="C43" s="104" t="s">
        <v>11</v>
      </c>
      <c r="D43" s="109" t="s">
        <v>22</v>
      </c>
      <c r="E43" s="110">
        <f>SUM(F43:N43)</f>
        <v>432.81600000000003</v>
      </c>
      <c r="F43" s="110">
        <v>64.665999999999997</v>
      </c>
      <c r="G43" s="110">
        <v>100</v>
      </c>
      <c r="H43" s="216">
        <f>100-31.85</f>
        <v>68.150000000000006</v>
      </c>
      <c r="I43" s="216"/>
      <c r="J43" s="216"/>
      <c r="K43" s="216"/>
      <c r="L43" s="216"/>
      <c r="M43" s="110">
        <v>100</v>
      </c>
      <c r="N43" s="110">
        <v>100</v>
      </c>
      <c r="O43" s="224"/>
    </row>
    <row r="44" spans="1:15" s="17" customFormat="1" ht="24.95" customHeight="1" x14ac:dyDescent="0.25">
      <c r="A44" s="218"/>
      <c r="B44" s="219"/>
      <c r="C44" s="104" t="s">
        <v>11</v>
      </c>
      <c r="D44" s="109" t="s">
        <v>21</v>
      </c>
      <c r="E44" s="110">
        <f>SUM(F44:N44)</f>
        <v>0</v>
      </c>
      <c r="F44" s="110">
        <v>0</v>
      </c>
      <c r="G44" s="110">
        <v>0</v>
      </c>
      <c r="H44" s="216">
        <v>0</v>
      </c>
      <c r="I44" s="216"/>
      <c r="J44" s="216"/>
      <c r="K44" s="216"/>
      <c r="L44" s="216"/>
      <c r="M44" s="110">
        <v>0</v>
      </c>
      <c r="N44" s="110">
        <v>0</v>
      </c>
      <c r="O44" s="224"/>
    </row>
    <row r="45" spans="1:15" s="17" customFormat="1" ht="24.95" customHeight="1" x14ac:dyDescent="0.25">
      <c r="A45" s="218"/>
      <c r="B45" s="226" t="s">
        <v>42</v>
      </c>
      <c r="C45" s="141" t="s">
        <v>14</v>
      </c>
      <c r="D45" s="141" t="s">
        <v>14</v>
      </c>
      <c r="E45" s="132" t="s">
        <v>15</v>
      </c>
      <c r="F45" s="132">
        <v>0</v>
      </c>
      <c r="G45" s="132">
        <v>150</v>
      </c>
      <c r="H45" s="132" t="s">
        <v>269</v>
      </c>
      <c r="I45" s="132" t="s">
        <v>16</v>
      </c>
      <c r="J45" s="132"/>
      <c r="K45" s="132"/>
      <c r="L45" s="132"/>
      <c r="M45" s="132">
        <v>50</v>
      </c>
      <c r="N45" s="132">
        <v>50</v>
      </c>
      <c r="O45" s="224"/>
    </row>
    <row r="46" spans="1:15" s="17" customFormat="1" ht="37.5" customHeight="1" x14ac:dyDescent="0.25">
      <c r="A46" s="218"/>
      <c r="B46" s="226"/>
      <c r="C46" s="141"/>
      <c r="D46" s="141"/>
      <c r="E46" s="132"/>
      <c r="F46" s="132"/>
      <c r="G46" s="132"/>
      <c r="H46" s="132"/>
      <c r="I46" s="103" t="s">
        <v>141</v>
      </c>
      <c r="J46" s="103" t="s">
        <v>142</v>
      </c>
      <c r="K46" s="103" t="s">
        <v>143</v>
      </c>
      <c r="L46" s="103" t="s">
        <v>144</v>
      </c>
      <c r="M46" s="132"/>
      <c r="N46" s="132"/>
      <c r="O46" s="224"/>
    </row>
    <row r="47" spans="1:15" s="17" customFormat="1" ht="24.95" customHeight="1" x14ac:dyDescent="0.25">
      <c r="A47" s="218"/>
      <c r="B47" s="226"/>
      <c r="C47" s="141"/>
      <c r="D47" s="141"/>
      <c r="E47" s="103">
        <f>F45+G45+H47+M45+N45</f>
        <v>300</v>
      </c>
      <c r="F47" s="132"/>
      <c r="G47" s="132"/>
      <c r="H47" s="103">
        <f>SUM(I47:L47)</f>
        <v>50</v>
      </c>
      <c r="I47" s="103">
        <v>0</v>
      </c>
      <c r="J47" s="103">
        <v>0</v>
      </c>
      <c r="K47" s="103">
        <v>50</v>
      </c>
      <c r="L47" s="103">
        <v>0</v>
      </c>
      <c r="M47" s="132"/>
      <c r="N47" s="132"/>
      <c r="O47" s="224"/>
    </row>
    <row r="48" spans="1:15" ht="24.95" customHeight="1" x14ac:dyDescent="0.25">
      <c r="A48" s="130" t="s">
        <v>195</v>
      </c>
      <c r="B48" s="131" t="s">
        <v>194</v>
      </c>
      <c r="C48" s="99" t="s">
        <v>11</v>
      </c>
      <c r="D48" s="90" t="s">
        <v>12</v>
      </c>
      <c r="E48" s="101">
        <f>SUM(E49:E52)</f>
        <v>0</v>
      </c>
      <c r="F48" s="101">
        <f>SUM(F49:F52)</f>
        <v>0</v>
      </c>
      <c r="G48" s="101">
        <f>SUM(G49:G52)</f>
        <v>0</v>
      </c>
      <c r="H48" s="127">
        <f>SUM(H49:L52)</f>
        <v>0</v>
      </c>
      <c r="I48" s="127"/>
      <c r="J48" s="127"/>
      <c r="K48" s="127"/>
      <c r="L48" s="127"/>
      <c r="M48" s="101">
        <f>SUM(M49:M52)</f>
        <v>0</v>
      </c>
      <c r="N48" s="101">
        <f>SUM(N49:N52)</f>
        <v>0</v>
      </c>
      <c r="O48" s="122" t="s">
        <v>121</v>
      </c>
    </row>
    <row r="49" spans="1:15" ht="33" customHeight="1" x14ac:dyDescent="0.25">
      <c r="A49" s="130"/>
      <c r="B49" s="131"/>
      <c r="C49" s="99" t="s">
        <v>11</v>
      </c>
      <c r="D49" s="90" t="s">
        <v>29</v>
      </c>
      <c r="E49" s="101">
        <f>SUM(F49:N49)</f>
        <v>0</v>
      </c>
      <c r="F49" s="101">
        <v>0</v>
      </c>
      <c r="G49" s="101">
        <v>0</v>
      </c>
      <c r="H49" s="127">
        <v>0</v>
      </c>
      <c r="I49" s="127"/>
      <c r="J49" s="127"/>
      <c r="K49" s="127"/>
      <c r="L49" s="127"/>
      <c r="M49" s="101">
        <v>0</v>
      </c>
      <c r="N49" s="101">
        <v>0</v>
      </c>
      <c r="O49" s="122"/>
    </row>
    <row r="50" spans="1:15" ht="33" customHeight="1" x14ac:dyDescent="0.25">
      <c r="A50" s="130"/>
      <c r="B50" s="131"/>
      <c r="C50" s="99" t="s">
        <v>11</v>
      </c>
      <c r="D50" s="90" t="s">
        <v>23</v>
      </c>
      <c r="E50" s="101">
        <f>SUM(F50:N50)</f>
        <v>0</v>
      </c>
      <c r="F50" s="101">
        <v>0</v>
      </c>
      <c r="G50" s="101">
        <v>0</v>
      </c>
      <c r="H50" s="127">
        <v>0</v>
      </c>
      <c r="I50" s="127"/>
      <c r="J50" s="127"/>
      <c r="K50" s="127"/>
      <c r="L50" s="127"/>
      <c r="M50" s="101">
        <v>0</v>
      </c>
      <c r="N50" s="101">
        <v>0</v>
      </c>
      <c r="O50" s="122"/>
    </row>
    <row r="51" spans="1:15" ht="45" customHeight="1" x14ac:dyDescent="0.25">
      <c r="A51" s="130"/>
      <c r="B51" s="131"/>
      <c r="C51" s="99" t="s">
        <v>11</v>
      </c>
      <c r="D51" s="90" t="s">
        <v>22</v>
      </c>
      <c r="E51" s="101">
        <f>SUM(F51:N51)</f>
        <v>0</v>
      </c>
      <c r="F51" s="101">
        <v>0</v>
      </c>
      <c r="G51" s="101">
        <v>0</v>
      </c>
      <c r="H51" s="215">
        <v>0</v>
      </c>
      <c r="I51" s="215"/>
      <c r="J51" s="215"/>
      <c r="K51" s="215"/>
      <c r="L51" s="215"/>
      <c r="M51" s="101">
        <v>0</v>
      </c>
      <c r="N51" s="101">
        <v>0</v>
      </c>
      <c r="O51" s="122"/>
    </row>
    <row r="52" spans="1:15" ht="24.95" customHeight="1" x14ac:dyDescent="0.25">
      <c r="A52" s="130"/>
      <c r="B52" s="131"/>
      <c r="C52" s="99" t="s">
        <v>11</v>
      </c>
      <c r="D52" s="90" t="s">
        <v>21</v>
      </c>
      <c r="E52" s="101">
        <f>SUM(F52:N52)</f>
        <v>0</v>
      </c>
      <c r="F52" s="101">
        <v>0</v>
      </c>
      <c r="G52" s="101">
        <v>0</v>
      </c>
      <c r="H52" s="215">
        <v>0</v>
      </c>
      <c r="I52" s="215"/>
      <c r="J52" s="215"/>
      <c r="K52" s="215"/>
      <c r="L52" s="215"/>
      <c r="M52" s="101">
        <v>0</v>
      </c>
      <c r="N52" s="101">
        <v>0</v>
      </c>
      <c r="O52" s="122"/>
    </row>
    <row r="53" spans="1:15" ht="24.95" customHeight="1" x14ac:dyDescent="0.25">
      <c r="A53" s="130"/>
      <c r="B53" s="223" t="s">
        <v>43</v>
      </c>
      <c r="C53" s="126" t="s">
        <v>14</v>
      </c>
      <c r="D53" s="126" t="s">
        <v>14</v>
      </c>
      <c r="E53" s="126" t="s">
        <v>15</v>
      </c>
      <c r="F53" s="126">
        <v>0</v>
      </c>
      <c r="G53" s="126">
        <v>0</v>
      </c>
      <c r="H53" s="126" t="s">
        <v>269</v>
      </c>
      <c r="I53" s="126" t="s">
        <v>16</v>
      </c>
      <c r="J53" s="126"/>
      <c r="K53" s="126"/>
      <c r="L53" s="126"/>
      <c r="M53" s="126">
        <v>0</v>
      </c>
      <c r="N53" s="126">
        <v>0</v>
      </c>
      <c r="O53" s="122"/>
    </row>
    <row r="54" spans="1:15" ht="33" customHeight="1" x14ac:dyDescent="0.25">
      <c r="A54" s="130"/>
      <c r="B54" s="223"/>
      <c r="C54" s="126"/>
      <c r="D54" s="126"/>
      <c r="E54" s="126"/>
      <c r="F54" s="126"/>
      <c r="G54" s="126"/>
      <c r="H54" s="126"/>
      <c r="I54" s="99" t="s">
        <v>141</v>
      </c>
      <c r="J54" s="99" t="s">
        <v>142</v>
      </c>
      <c r="K54" s="99" t="s">
        <v>143</v>
      </c>
      <c r="L54" s="99" t="s">
        <v>144</v>
      </c>
      <c r="M54" s="126"/>
      <c r="N54" s="126"/>
      <c r="O54" s="122"/>
    </row>
    <row r="55" spans="1:15" ht="24.95" customHeight="1" x14ac:dyDescent="0.25">
      <c r="A55" s="130"/>
      <c r="B55" s="223"/>
      <c r="C55" s="126"/>
      <c r="D55" s="126"/>
      <c r="E55" s="99">
        <f>F53+G53+H55+M53+N53</f>
        <v>0</v>
      </c>
      <c r="F55" s="126"/>
      <c r="G55" s="126"/>
      <c r="H55" s="99">
        <f>SUM(I55:L55)</f>
        <v>0</v>
      </c>
      <c r="I55" s="99">
        <v>0</v>
      </c>
      <c r="J55" s="99">
        <v>0</v>
      </c>
      <c r="K55" s="99">
        <v>0</v>
      </c>
      <c r="L55" s="99">
        <v>0</v>
      </c>
      <c r="M55" s="126"/>
      <c r="N55" s="126"/>
      <c r="O55" s="122"/>
    </row>
    <row r="56" spans="1:15" ht="24.95" customHeight="1" x14ac:dyDescent="0.25">
      <c r="A56" s="130" t="s">
        <v>197</v>
      </c>
      <c r="B56" s="131" t="s">
        <v>196</v>
      </c>
      <c r="C56" s="99" t="s">
        <v>11</v>
      </c>
      <c r="D56" s="90" t="s">
        <v>12</v>
      </c>
      <c r="E56" s="101">
        <f>SUM(E57:E60)</f>
        <v>0</v>
      </c>
      <c r="F56" s="101">
        <f>SUM(F57:F60)</f>
        <v>0</v>
      </c>
      <c r="G56" s="101">
        <f>SUM(G57:G60)</f>
        <v>0</v>
      </c>
      <c r="H56" s="127">
        <f>SUM(H57:L60)</f>
        <v>0</v>
      </c>
      <c r="I56" s="127"/>
      <c r="J56" s="127"/>
      <c r="K56" s="127"/>
      <c r="L56" s="127"/>
      <c r="M56" s="101">
        <f>SUM(M57:M60)</f>
        <v>0</v>
      </c>
      <c r="N56" s="101">
        <f>SUM(N57:N60)</f>
        <v>0</v>
      </c>
      <c r="O56" s="122" t="s">
        <v>120</v>
      </c>
    </row>
    <row r="57" spans="1:15" ht="33" customHeight="1" x14ac:dyDescent="0.25">
      <c r="A57" s="130"/>
      <c r="B57" s="131"/>
      <c r="C57" s="99" t="s">
        <v>11</v>
      </c>
      <c r="D57" s="90" t="s">
        <v>29</v>
      </c>
      <c r="E57" s="101">
        <f>SUM(F57:N57)</f>
        <v>0</v>
      </c>
      <c r="F57" s="101">
        <v>0</v>
      </c>
      <c r="G57" s="101">
        <v>0</v>
      </c>
      <c r="H57" s="127">
        <v>0</v>
      </c>
      <c r="I57" s="127"/>
      <c r="J57" s="127"/>
      <c r="K57" s="127"/>
      <c r="L57" s="127"/>
      <c r="M57" s="101">
        <v>0</v>
      </c>
      <c r="N57" s="101">
        <v>0</v>
      </c>
      <c r="O57" s="122"/>
    </row>
    <row r="58" spans="1:15" ht="33" customHeight="1" x14ac:dyDescent="0.25">
      <c r="A58" s="130"/>
      <c r="B58" s="131"/>
      <c r="C58" s="99" t="s">
        <v>11</v>
      </c>
      <c r="D58" s="90" t="s">
        <v>23</v>
      </c>
      <c r="E58" s="101">
        <f>SUM(F58:N58)</f>
        <v>0</v>
      </c>
      <c r="F58" s="101">
        <v>0</v>
      </c>
      <c r="G58" s="101">
        <v>0</v>
      </c>
      <c r="H58" s="127">
        <v>0</v>
      </c>
      <c r="I58" s="127"/>
      <c r="J58" s="127"/>
      <c r="K58" s="127"/>
      <c r="L58" s="127"/>
      <c r="M58" s="101">
        <v>0</v>
      </c>
      <c r="N58" s="101">
        <v>0</v>
      </c>
      <c r="O58" s="122"/>
    </row>
    <row r="59" spans="1:15" ht="45" customHeight="1" x14ac:dyDescent="0.25">
      <c r="A59" s="130"/>
      <c r="B59" s="131"/>
      <c r="C59" s="99" t="s">
        <v>11</v>
      </c>
      <c r="D59" s="90" t="s">
        <v>22</v>
      </c>
      <c r="E59" s="101">
        <f>SUM(F59:N59)</f>
        <v>0</v>
      </c>
      <c r="F59" s="101">
        <v>0</v>
      </c>
      <c r="G59" s="101">
        <v>0</v>
      </c>
      <c r="H59" s="215">
        <v>0</v>
      </c>
      <c r="I59" s="215"/>
      <c r="J59" s="215"/>
      <c r="K59" s="215"/>
      <c r="L59" s="215"/>
      <c r="M59" s="101">
        <v>0</v>
      </c>
      <c r="N59" s="101">
        <v>0</v>
      </c>
      <c r="O59" s="122"/>
    </row>
    <row r="60" spans="1:15" ht="24.95" customHeight="1" x14ac:dyDescent="0.25">
      <c r="A60" s="130"/>
      <c r="B60" s="131"/>
      <c r="C60" s="99" t="s">
        <v>11</v>
      </c>
      <c r="D60" s="90" t="s">
        <v>21</v>
      </c>
      <c r="E60" s="101">
        <f>SUM(F60:N60)</f>
        <v>0</v>
      </c>
      <c r="F60" s="101">
        <v>0</v>
      </c>
      <c r="G60" s="101">
        <v>0</v>
      </c>
      <c r="H60" s="215">
        <v>0</v>
      </c>
      <c r="I60" s="215"/>
      <c r="J60" s="215"/>
      <c r="K60" s="215"/>
      <c r="L60" s="215"/>
      <c r="M60" s="101">
        <v>0</v>
      </c>
      <c r="N60" s="101">
        <v>0</v>
      </c>
      <c r="O60" s="122"/>
    </row>
    <row r="61" spans="1:15" ht="24.95" customHeight="1" x14ac:dyDescent="0.25">
      <c r="A61" s="130"/>
      <c r="B61" s="223" t="s">
        <v>44</v>
      </c>
      <c r="C61" s="126" t="s">
        <v>14</v>
      </c>
      <c r="D61" s="126" t="s">
        <v>14</v>
      </c>
      <c r="E61" s="132" t="s">
        <v>15</v>
      </c>
      <c r="F61" s="132">
        <v>27000</v>
      </c>
      <c r="G61" s="132">
        <v>27560</v>
      </c>
      <c r="H61" s="132" t="s">
        <v>269</v>
      </c>
      <c r="I61" s="132" t="s">
        <v>16</v>
      </c>
      <c r="J61" s="132"/>
      <c r="K61" s="132"/>
      <c r="L61" s="132"/>
      <c r="M61" s="132">
        <v>27560</v>
      </c>
      <c r="N61" s="132">
        <v>27560</v>
      </c>
      <c r="O61" s="122"/>
    </row>
    <row r="62" spans="1:15" ht="33" customHeight="1" x14ac:dyDescent="0.25">
      <c r="A62" s="130"/>
      <c r="B62" s="223"/>
      <c r="C62" s="126"/>
      <c r="D62" s="126"/>
      <c r="E62" s="132"/>
      <c r="F62" s="132"/>
      <c r="G62" s="132"/>
      <c r="H62" s="132"/>
      <c r="I62" s="103" t="s">
        <v>141</v>
      </c>
      <c r="J62" s="103" t="s">
        <v>142</v>
      </c>
      <c r="K62" s="103" t="s">
        <v>143</v>
      </c>
      <c r="L62" s="103" t="s">
        <v>144</v>
      </c>
      <c r="M62" s="132"/>
      <c r="N62" s="132"/>
      <c r="O62" s="122"/>
    </row>
    <row r="63" spans="1:15" ht="24.95" customHeight="1" x14ac:dyDescent="0.25">
      <c r="A63" s="130"/>
      <c r="B63" s="223"/>
      <c r="C63" s="126"/>
      <c r="D63" s="126"/>
      <c r="E63" s="103">
        <f>F61+G61+H63+M61+N61</f>
        <v>137240</v>
      </c>
      <c r="F63" s="132"/>
      <c r="G63" s="132"/>
      <c r="H63" s="103">
        <f>SUM(I63:L63)</f>
        <v>27560</v>
      </c>
      <c r="I63" s="103">
        <v>6890</v>
      </c>
      <c r="J63" s="103">
        <v>6890</v>
      </c>
      <c r="K63" s="103">
        <v>6890</v>
      </c>
      <c r="L63" s="103">
        <v>6890</v>
      </c>
      <c r="M63" s="132"/>
      <c r="N63" s="132"/>
      <c r="O63" s="122"/>
    </row>
    <row r="64" spans="1:15" s="17" customFormat="1" ht="24.95" customHeight="1" x14ac:dyDescent="0.25">
      <c r="A64" s="218" t="s">
        <v>198</v>
      </c>
      <c r="B64" s="219" t="s">
        <v>139</v>
      </c>
      <c r="C64" s="104" t="s">
        <v>11</v>
      </c>
      <c r="D64" s="109" t="s">
        <v>12</v>
      </c>
      <c r="E64" s="110">
        <f>SUM(E65:E68)</f>
        <v>695.28185000000008</v>
      </c>
      <c r="F64" s="110">
        <f>SUM(F65:F68)</f>
        <v>95.281850000000006</v>
      </c>
      <c r="G64" s="110">
        <f>SUM(G65:G68)</f>
        <v>200</v>
      </c>
      <c r="H64" s="225">
        <f>SUM(H65:L68)</f>
        <v>0</v>
      </c>
      <c r="I64" s="225"/>
      <c r="J64" s="225"/>
      <c r="K64" s="225"/>
      <c r="L64" s="225"/>
      <c r="M64" s="110">
        <f>SUM(M65:M68)</f>
        <v>200</v>
      </c>
      <c r="N64" s="110">
        <f>SUM(N65:N68)</f>
        <v>200</v>
      </c>
      <c r="O64" s="224" t="s">
        <v>117</v>
      </c>
    </row>
    <row r="65" spans="1:15" s="17" customFormat="1" ht="33" customHeight="1" x14ac:dyDescent="0.25">
      <c r="A65" s="218"/>
      <c r="B65" s="219"/>
      <c r="C65" s="104" t="s">
        <v>11</v>
      </c>
      <c r="D65" s="109" t="s">
        <v>29</v>
      </c>
      <c r="E65" s="110">
        <f>SUM(F65:N65)</f>
        <v>0</v>
      </c>
      <c r="F65" s="110">
        <v>0</v>
      </c>
      <c r="G65" s="110">
        <v>0</v>
      </c>
      <c r="H65" s="216">
        <v>0</v>
      </c>
      <c r="I65" s="216"/>
      <c r="J65" s="216"/>
      <c r="K65" s="216"/>
      <c r="L65" s="216"/>
      <c r="M65" s="110">
        <v>0</v>
      </c>
      <c r="N65" s="110">
        <v>0</v>
      </c>
      <c r="O65" s="224"/>
    </row>
    <row r="66" spans="1:15" s="17" customFormat="1" ht="33" customHeight="1" x14ac:dyDescent="0.25">
      <c r="A66" s="218"/>
      <c r="B66" s="219"/>
      <c r="C66" s="104" t="s">
        <v>11</v>
      </c>
      <c r="D66" s="109" t="s">
        <v>23</v>
      </c>
      <c r="E66" s="110">
        <f>SUM(F66:N66)</f>
        <v>0</v>
      </c>
      <c r="F66" s="110">
        <v>0</v>
      </c>
      <c r="G66" s="110">
        <v>0</v>
      </c>
      <c r="H66" s="216">
        <v>0</v>
      </c>
      <c r="I66" s="216"/>
      <c r="J66" s="216"/>
      <c r="K66" s="216"/>
      <c r="L66" s="216"/>
      <c r="M66" s="110">
        <v>0</v>
      </c>
      <c r="N66" s="110">
        <v>0</v>
      </c>
      <c r="O66" s="224"/>
    </row>
    <row r="67" spans="1:15" s="17" customFormat="1" ht="45" customHeight="1" x14ac:dyDescent="0.25">
      <c r="A67" s="218"/>
      <c r="B67" s="219"/>
      <c r="C67" s="104" t="s">
        <v>11</v>
      </c>
      <c r="D67" s="109" t="s">
        <v>22</v>
      </c>
      <c r="E67" s="110">
        <f>SUM(F67:N67)</f>
        <v>695.28185000000008</v>
      </c>
      <c r="F67" s="110">
        <v>95.281850000000006</v>
      </c>
      <c r="G67" s="110">
        <v>200</v>
      </c>
      <c r="H67" s="216">
        <f>200-200</f>
        <v>0</v>
      </c>
      <c r="I67" s="216"/>
      <c r="J67" s="216"/>
      <c r="K67" s="216"/>
      <c r="L67" s="216"/>
      <c r="M67" s="110">
        <v>200</v>
      </c>
      <c r="N67" s="110">
        <v>200</v>
      </c>
      <c r="O67" s="224"/>
    </row>
    <row r="68" spans="1:15" s="17" customFormat="1" ht="24.95" customHeight="1" x14ac:dyDescent="0.25">
      <c r="A68" s="218"/>
      <c r="B68" s="219"/>
      <c r="C68" s="104" t="s">
        <v>11</v>
      </c>
      <c r="D68" s="109" t="s">
        <v>21</v>
      </c>
      <c r="E68" s="110">
        <f>SUM(F68:N68)</f>
        <v>0</v>
      </c>
      <c r="F68" s="110">
        <v>0</v>
      </c>
      <c r="G68" s="110">
        <v>0</v>
      </c>
      <c r="H68" s="216">
        <v>0</v>
      </c>
      <c r="I68" s="216"/>
      <c r="J68" s="216"/>
      <c r="K68" s="216"/>
      <c r="L68" s="216"/>
      <c r="M68" s="110">
        <v>0</v>
      </c>
      <c r="N68" s="110">
        <v>0</v>
      </c>
      <c r="O68" s="224"/>
    </row>
    <row r="69" spans="1:15" s="17" customFormat="1" ht="24.95" customHeight="1" x14ac:dyDescent="0.25">
      <c r="A69" s="218"/>
      <c r="B69" s="227" t="s">
        <v>228</v>
      </c>
      <c r="C69" s="132" t="s">
        <v>14</v>
      </c>
      <c r="D69" s="132" t="s">
        <v>14</v>
      </c>
      <c r="E69" s="132" t="s">
        <v>15</v>
      </c>
      <c r="F69" s="132">
        <v>500</v>
      </c>
      <c r="G69" s="132">
        <v>500</v>
      </c>
      <c r="H69" s="132" t="s">
        <v>269</v>
      </c>
      <c r="I69" s="132" t="s">
        <v>16</v>
      </c>
      <c r="J69" s="132"/>
      <c r="K69" s="132"/>
      <c r="L69" s="132"/>
      <c r="M69" s="132">
        <v>500</v>
      </c>
      <c r="N69" s="132">
        <v>500</v>
      </c>
      <c r="O69" s="224"/>
    </row>
    <row r="70" spans="1:15" s="17" customFormat="1" ht="37.5" customHeight="1" x14ac:dyDescent="0.25">
      <c r="A70" s="218"/>
      <c r="B70" s="227"/>
      <c r="C70" s="132"/>
      <c r="D70" s="132"/>
      <c r="E70" s="132"/>
      <c r="F70" s="132"/>
      <c r="G70" s="132"/>
      <c r="H70" s="132"/>
      <c r="I70" s="103" t="s">
        <v>141</v>
      </c>
      <c r="J70" s="103" t="s">
        <v>142</v>
      </c>
      <c r="K70" s="103" t="s">
        <v>143</v>
      </c>
      <c r="L70" s="103" t="s">
        <v>144</v>
      </c>
      <c r="M70" s="132"/>
      <c r="N70" s="132"/>
      <c r="O70" s="224"/>
    </row>
    <row r="71" spans="1:15" s="17" customFormat="1" ht="24.95" customHeight="1" x14ac:dyDescent="0.25">
      <c r="A71" s="218"/>
      <c r="B71" s="227"/>
      <c r="C71" s="132"/>
      <c r="D71" s="132"/>
      <c r="E71" s="103">
        <f>F69+G69+H71+M69+N69</f>
        <v>2000</v>
      </c>
      <c r="F71" s="132"/>
      <c r="G71" s="132"/>
      <c r="H71" s="103">
        <f>SUM(I71:L71)</f>
        <v>0</v>
      </c>
      <c r="I71" s="103">
        <v>0</v>
      </c>
      <c r="J71" s="103">
        <v>0</v>
      </c>
      <c r="K71" s="103">
        <v>0</v>
      </c>
      <c r="L71" s="103">
        <v>0</v>
      </c>
      <c r="M71" s="132"/>
      <c r="N71" s="132"/>
      <c r="O71" s="224"/>
    </row>
    <row r="72" spans="1:15" ht="24.95" customHeight="1" x14ac:dyDescent="0.25">
      <c r="A72" s="130" t="s">
        <v>200</v>
      </c>
      <c r="B72" s="131" t="s">
        <v>199</v>
      </c>
      <c r="C72" s="99" t="s">
        <v>11</v>
      </c>
      <c r="D72" s="90" t="s">
        <v>12</v>
      </c>
      <c r="E72" s="101">
        <f>SUM(E73:E76)</f>
        <v>0</v>
      </c>
      <c r="F72" s="101">
        <f>SUM(F73:F76)</f>
        <v>0</v>
      </c>
      <c r="G72" s="101">
        <f>SUM(G73:G76)</f>
        <v>0</v>
      </c>
      <c r="H72" s="127">
        <f>SUM(H73:L76)</f>
        <v>0</v>
      </c>
      <c r="I72" s="127"/>
      <c r="J72" s="127"/>
      <c r="K72" s="127"/>
      <c r="L72" s="127"/>
      <c r="M72" s="101">
        <f>SUM(M73:M76)</f>
        <v>0</v>
      </c>
      <c r="N72" s="101">
        <f>SUM(N73:N76)</f>
        <v>0</v>
      </c>
      <c r="O72" s="122" t="s">
        <v>117</v>
      </c>
    </row>
    <row r="73" spans="1:15" ht="33" customHeight="1" x14ac:dyDescent="0.25">
      <c r="A73" s="130"/>
      <c r="B73" s="131"/>
      <c r="C73" s="99" t="s">
        <v>11</v>
      </c>
      <c r="D73" s="90" t="s">
        <v>29</v>
      </c>
      <c r="E73" s="101">
        <f>SUM(F73:N73)</f>
        <v>0</v>
      </c>
      <c r="F73" s="101">
        <v>0</v>
      </c>
      <c r="G73" s="101">
        <v>0</v>
      </c>
      <c r="H73" s="127">
        <v>0</v>
      </c>
      <c r="I73" s="127"/>
      <c r="J73" s="127"/>
      <c r="K73" s="127"/>
      <c r="L73" s="127"/>
      <c r="M73" s="101">
        <v>0</v>
      </c>
      <c r="N73" s="101">
        <v>0</v>
      </c>
      <c r="O73" s="122"/>
    </row>
    <row r="74" spans="1:15" ht="33" customHeight="1" x14ac:dyDescent="0.25">
      <c r="A74" s="130"/>
      <c r="B74" s="131"/>
      <c r="C74" s="99" t="s">
        <v>11</v>
      </c>
      <c r="D74" s="90" t="s">
        <v>23</v>
      </c>
      <c r="E74" s="101">
        <f>SUM(F74:N74)</f>
        <v>0</v>
      </c>
      <c r="F74" s="101">
        <v>0</v>
      </c>
      <c r="G74" s="101">
        <v>0</v>
      </c>
      <c r="H74" s="127">
        <v>0</v>
      </c>
      <c r="I74" s="127"/>
      <c r="J74" s="127"/>
      <c r="K74" s="127"/>
      <c r="L74" s="127"/>
      <c r="M74" s="101">
        <v>0</v>
      </c>
      <c r="N74" s="101">
        <v>0</v>
      </c>
      <c r="O74" s="122"/>
    </row>
    <row r="75" spans="1:15" ht="45" customHeight="1" x14ac:dyDescent="0.25">
      <c r="A75" s="130"/>
      <c r="B75" s="131"/>
      <c r="C75" s="99" t="s">
        <v>11</v>
      </c>
      <c r="D75" s="90" t="s">
        <v>22</v>
      </c>
      <c r="E75" s="101">
        <f>SUM(F75:N75)</f>
        <v>0</v>
      </c>
      <c r="F75" s="101">
        <v>0</v>
      </c>
      <c r="G75" s="101">
        <v>0</v>
      </c>
      <c r="H75" s="215">
        <v>0</v>
      </c>
      <c r="I75" s="215"/>
      <c r="J75" s="215"/>
      <c r="K75" s="215"/>
      <c r="L75" s="215"/>
      <c r="M75" s="101">
        <v>0</v>
      </c>
      <c r="N75" s="101">
        <v>0</v>
      </c>
      <c r="O75" s="122"/>
    </row>
    <row r="76" spans="1:15" ht="24.95" customHeight="1" x14ac:dyDescent="0.25">
      <c r="A76" s="130"/>
      <c r="B76" s="131"/>
      <c r="C76" s="99" t="s">
        <v>11</v>
      </c>
      <c r="D76" s="90" t="s">
        <v>21</v>
      </c>
      <c r="E76" s="101">
        <f>SUM(F76:N76)</f>
        <v>0</v>
      </c>
      <c r="F76" s="101">
        <v>0</v>
      </c>
      <c r="G76" s="101">
        <v>0</v>
      </c>
      <c r="H76" s="215">
        <v>0</v>
      </c>
      <c r="I76" s="215"/>
      <c r="J76" s="215"/>
      <c r="K76" s="215"/>
      <c r="L76" s="215"/>
      <c r="M76" s="101">
        <v>0</v>
      </c>
      <c r="N76" s="101">
        <v>0</v>
      </c>
      <c r="O76" s="122"/>
    </row>
    <row r="77" spans="1:15" ht="24.95" customHeight="1" x14ac:dyDescent="0.25">
      <c r="A77" s="130"/>
      <c r="B77" s="223" t="s">
        <v>45</v>
      </c>
      <c r="C77" s="126" t="s">
        <v>14</v>
      </c>
      <c r="D77" s="126" t="s">
        <v>14</v>
      </c>
      <c r="E77" s="126" t="s">
        <v>15</v>
      </c>
      <c r="F77" s="126">
        <v>0</v>
      </c>
      <c r="G77" s="126">
        <v>0</v>
      </c>
      <c r="H77" s="126" t="s">
        <v>269</v>
      </c>
      <c r="I77" s="126" t="s">
        <v>16</v>
      </c>
      <c r="J77" s="126"/>
      <c r="K77" s="126"/>
      <c r="L77" s="126"/>
      <c r="M77" s="126">
        <v>0</v>
      </c>
      <c r="N77" s="126">
        <v>0</v>
      </c>
      <c r="O77" s="122"/>
    </row>
    <row r="78" spans="1:15" ht="33" customHeight="1" x14ac:dyDescent="0.25">
      <c r="A78" s="130"/>
      <c r="B78" s="223"/>
      <c r="C78" s="126"/>
      <c r="D78" s="126"/>
      <c r="E78" s="126"/>
      <c r="F78" s="126"/>
      <c r="G78" s="126"/>
      <c r="H78" s="126"/>
      <c r="I78" s="99" t="s">
        <v>141</v>
      </c>
      <c r="J78" s="99" t="s">
        <v>142</v>
      </c>
      <c r="K78" s="99" t="s">
        <v>143</v>
      </c>
      <c r="L78" s="99" t="s">
        <v>144</v>
      </c>
      <c r="M78" s="126"/>
      <c r="N78" s="126"/>
      <c r="O78" s="122"/>
    </row>
    <row r="79" spans="1:15" ht="24.95" customHeight="1" x14ac:dyDescent="0.25">
      <c r="A79" s="130"/>
      <c r="B79" s="223"/>
      <c r="C79" s="126"/>
      <c r="D79" s="126"/>
      <c r="E79" s="99">
        <f>F77+G77+H79+M77+N77</f>
        <v>0</v>
      </c>
      <c r="F79" s="126"/>
      <c r="G79" s="126"/>
      <c r="H79" s="99">
        <f>SUM(I79:L79)</f>
        <v>0</v>
      </c>
      <c r="I79" s="99">
        <v>0</v>
      </c>
      <c r="J79" s="99">
        <v>0</v>
      </c>
      <c r="K79" s="99">
        <v>0</v>
      </c>
      <c r="L79" s="99">
        <v>0</v>
      </c>
      <c r="M79" s="126"/>
      <c r="N79" s="126"/>
      <c r="O79" s="122"/>
    </row>
    <row r="80" spans="1:15" ht="24.95" customHeight="1" x14ac:dyDescent="0.25">
      <c r="A80" s="130" t="s">
        <v>202</v>
      </c>
      <c r="B80" s="131" t="s">
        <v>201</v>
      </c>
      <c r="C80" s="99" t="s">
        <v>11</v>
      </c>
      <c r="D80" s="90" t="s">
        <v>12</v>
      </c>
      <c r="E80" s="101">
        <f>SUM(E81:E84)</f>
        <v>0</v>
      </c>
      <c r="F80" s="101">
        <f>SUM(F81:F84)</f>
        <v>0</v>
      </c>
      <c r="G80" s="101">
        <f>SUM(G81:G84)</f>
        <v>0</v>
      </c>
      <c r="H80" s="127">
        <f>SUM(H81:L84)</f>
        <v>0</v>
      </c>
      <c r="I80" s="127"/>
      <c r="J80" s="127"/>
      <c r="K80" s="127"/>
      <c r="L80" s="127"/>
      <c r="M80" s="101">
        <f>SUM(M81:M84)</f>
        <v>0</v>
      </c>
      <c r="N80" s="101">
        <f>SUM(N81:N84)</f>
        <v>0</v>
      </c>
      <c r="O80" s="122" t="s">
        <v>117</v>
      </c>
    </row>
    <row r="81" spans="1:15" ht="33" customHeight="1" x14ac:dyDescent="0.25">
      <c r="A81" s="130"/>
      <c r="B81" s="131"/>
      <c r="C81" s="99" t="s">
        <v>11</v>
      </c>
      <c r="D81" s="90" t="s">
        <v>29</v>
      </c>
      <c r="E81" s="101">
        <f>SUM(F81:N81)</f>
        <v>0</v>
      </c>
      <c r="F81" s="101">
        <v>0</v>
      </c>
      <c r="G81" s="101">
        <v>0</v>
      </c>
      <c r="H81" s="127">
        <v>0</v>
      </c>
      <c r="I81" s="127"/>
      <c r="J81" s="127"/>
      <c r="K81" s="127"/>
      <c r="L81" s="127"/>
      <c r="M81" s="101">
        <v>0</v>
      </c>
      <c r="N81" s="101">
        <v>0</v>
      </c>
      <c r="O81" s="122"/>
    </row>
    <row r="82" spans="1:15" ht="33" customHeight="1" x14ac:dyDescent="0.25">
      <c r="A82" s="130"/>
      <c r="B82" s="131"/>
      <c r="C82" s="99" t="s">
        <v>11</v>
      </c>
      <c r="D82" s="90" t="s">
        <v>23</v>
      </c>
      <c r="E82" s="101">
        <f>SUM(F82:N82)</f>
        <v>0</v>
      </c>
      <c r="F82" s="101">
        <v>0</v>
      </c>
      <c r="G82" s="101">
        <v>0</v>
      </c>
      <c r="H82" s="127">
        <v>0</v>
      </c>
      <c r="I82" s="127"/>
      <c r="J82" s="127"/>
      <c r="K82" s="127"/>
      <c r="L82" s="127"/>
      <c r="M82" s="101">
        <v>0</v>
      </c>
      <c r="N82" s="101">
        <v>0</v>
      </c>
      <c r="O82" s="122"/>
    </row>
    <row r="83" spans="1:15" ht="45" customHeight="1" x14ac:dyDescent="0.25">
      <c r="A83" s="130"/>
      <c r="B83" s="131"/>
      <c r="C83" s="99" t="s">
        <v>11</v>
      </c>
      <c r="D83" s="90" t="s">
        <v>22</v>
      </c>
      <c r="E83" s="101">
        <f>SUM(F83:N83)</f>
        <v>0</v>
      </c>
      <c r="F83" s="101">
        <v>0</v>
      </c>
      <c r="G83" s="101">
        <v>0</v>
      </c>
      <c r="H83" s="215">
        <v>0</v>
      </c>
      <c r="I83" s="215"/>
      <c r="J83" s="215"/>
      <c r="K83" s="215"/>
      <c r="L83" s="215"/>
      <c r="M83" s="101">
        <v>0</v>
      </c>
      <c r="N83" s="101">
        <v>0</v>
      </c>
      <c r="O83" s="122"/>
    </row>
    <row r="84" spans="1:15" ht="24.95" customHeight="1" x14ac:dyDescent="0.25">
      <c r="A84" s="130"/>
      <c r="B84" s="131"/>
      <c r="C84" s="99" t="s">
        <v>11</v>
      </c>
      <c r="D84" s="90" t="s">
        <v>21</v>
      </c>
      <c r="E84" s="101">
        <f>SUM(F84:N84)</f>
        <v>0</v>
      </c>
      <c r="F84" s="101">
        <v>0</v>
      </c>
      <c r="G84" s="101">
        <v>0</v>
      </c>
      <c r="H84" s="215">
        <v>0</v>
      </c>
      <c r="I84" s="215"/>
      <c r="J84" s="215"/>
      <c r="K84" s="215"/>
      <c r="L84" s="215"/>
      <c r="M84" s="101">
        <v>0</v>
      </c>
      <c r="N84" s="101">
        <v>0</v>
      </c>
      <c r="O84" s="122"/>
    </row>
    <row r="85" spans="1:15" ht="24.95" customHeight="1" x14ac:dyDescent="0.25">
      <c r="A85" s="130"/>
      <c r="B85" s="223" t="s">
        <v>46</v>
      </c>
      <c r="C85" s="126" t="s">
        <v>14</v>
      </c>
      <c r="D85" s="126" t="s">
        <v>14</v>
      </c>
      <c r="E85" s="126" t="s">
        <v>15</v>
      </c>
      <c r="F85" s="126">
        <v>0</v>
      </c>
      <c r="G85" s="126">
        <v>0</v>
      </c>
      <c r="H85" s="126" t="s">
        <v>269</v>
      </c>
      <c r="I85" s="126" t="s">
        <v>16</v>
      </c>
      <c r="J85" s="126"/>
      <c r="K85" s="126"/>
      <c r="L85" s="126"/>
      <c r="M85" s="126">
        <v>0</v>
      </c>
      <c r="N85" s="126">
        <v>0</v>
      </c>
      <c r="O85" s="122"/>
    </row>
    <row r="86" spans="1:15" ht="33" customHeight="1" x14ac:dyDescent="0.25">
      <c r="A86" s="130"/>
      <c r="B86" s="223"/>
      <c r="C86" s="126"/>
      <c r="D86" s="126"/>
      <c r="E86" s="126"/>
      <c r="F86" s="126"/>
      <c r="G86" s="126"/>
      <c r="H86" s="126"/>
      <c r="I86" s="99" t="s">
        <v>141</v>
      </c>
      <c r="J86" s="99" t="s">
        <v>142</v>
      </c>
      <c r="K86" s="99" t="s">
        <v>143</v>
      </c>
      <c r="L86" s="99" t="s">
        <v>144</v>
      </c>
      <c r="M86" s="126"/>
      <c r="N86" s="126"/>
      <c r="O86" s="122"/>
    </row>
    <row r="87" spans="1:15" ht="24.95" customHeight="1" x14ac:dyDescent="0.25">
      <c r="A87" s="130"/>
      <c r="B87" s="223"/>
      <c r="C87" s="126"/>
      <c r="D87" s="126"/>
      <c r="E87" s="99">
        <f>F85+G85+H87+M85+N85</f>
        <v>0</v>
      </c>
      <c r="F87" s="126"/>
      <c r="G87" s="126"/>
      <c r="H87" s="99">
        <f>SUM(I87:L87)</f>
        <v>0</v>
      </c>
      <c r="I87" s="99">
        <v>0</v>
      </c>
      <c r="J87" s="99">
        <v>0</v>
      </c>
      <c r="K87" s="99">
        <v>0</v>
      </c>
      <c r="L87" s="99">
        <v>0</v>
      </c>
      <c r="M87" s="126"/>
      <c r="N87" s="126"/>
      <c r="O87" s="122"/>
    </row>
    <row r="88" spans="1:15" ht="24.95" customHeight="1" x14ac:dyDescent="0.25">
      <c r="A88" s="130" t="s">
        <v>204</v>
      </c>
      <c r="B88" s="131" t="s">
        <v>203</v>
      </c>
      <c r="C88" s="99" t="s">
        <v>11</v>
      </c>
      <c r="D88" s="90" t="s">
        <v>12</v>
      </c>
      <c r="E88" s="101">
        <f>SUM(E89:E92)</f>
        <v>0</v>
      </c>
      <c r="F88" s="101">
        <f>SUM(F89:F92)</f>
        <v>0</v>
      </c>
      <c r="G88" s="101">
        <f>SUM(G89:G92)</f>
        <v>0</v>
      </c>
      <c r="H88" s="127">
        <f>SUM(H89:L92)</f>
        <v>0</v>
      </c>
      <c r="I88" s="127"/>
      <c r="J88" s="127"/>
      <c r="K88" s="127"/>
      <c r="L88" s="127"/>
      <c r="M88" s="101">
        <f>SUM(M89:M92)</f>
        <v>0</v>
      </c>
      <c r="N88" s="101">
        <f>SUM(N89:N92)</f>
        <v>0</v>
      </c>
      <c r="O88" s="122" t="s">
        <v>119</v>
      </c>
    </row>
    <row r="89" spans="1:15" ht="33" customHeight="1" x14ac:dyDescent="0.25">
      <c r="A89" s="130"/>
      <c r="B89" s="131"/>
      <c r="C89" s="99" t="s">
        <v>11</v>
      </c>
      <c r="D89" s="90" t="s">
        <v>29</v>
      </c>
      <c r="E89" s="101">
        <f>SUM(F89:N89)</f>
        <v>0</v>
      </c>
      <c r="F89" s="101">
        <v>0</v>
      </c>
      <c r="G89" s="101">
        <v>0</v>
      </c>
      <c r="H89" s="215">
        <v>0</v>
      </c>
      <c r="I89" s="215"/>
      <c r="J89" s="215"/>
      <c r="K89" s="215"/>
      <c r="L89" s="215"/>
      <c r="M89" s="101">
        <v>0</v>
      </c>
      <c r="N89" s="101">
        <v>0</v>
      </c>
      <c r="O89" s="122"/>
    </row>
    <row r="90" spans="1:15" ht="33" customHeight="1" x14ac:dyDescent="0.25">
      <c r="A90" s="130"/>
      <c r="B90" s="131"/>
      <c r="C90" s="99" t="s">
        <v>11</v>
      </c>
      <c r="D90" s="90" t="s">
        <v>23</v>
      </c>
      <c r="E90" s="101">
        <f>SUM(F90:N90)</f>
        <v>0</v>
      </c>
      <c r="F90" s="101">
        <v>0</v>
      </c>
      <c r="G90" s="101">
        <v>0</v>
      </c>
      <c r="H90" s="215">
        <v>0</v>
      </c>
      <c r="I90" s="215"/>
      <c r="J90" s="215"/>
      <c r="K90" s="215"/>
      <c r="L90" s="215"/>
      <c r="M90" s="101">
        <v>0</v>
      </c>
      <c r="N90" s="101">
        <v>0</v>
      </c>
      <c r="O90" s="122"/>
    </row>
    <row r="91" spans="1:15" ht="45" customHeight="1" x14ac:dyDescent="0.25">
      <c r="A91" s="130"/>
      <c r="B91" s="131"/>
      <c r="C91" s="99" t="s">
        <v>11</v>
      </c>
      <c r="D91" s="90" t="s">
        <v>22</v>
      </c>
      <c r="E91" s="101">
        <f>SUM(F91:N91)</f>
        <v>0</v>
      </c>
      <c r="F91" s="101">
        <v>0</v>
      </c>
      <c r="G91" s="101">
        <v>0</v>
      </c>
      <c r="H91" s="215">
        <f>300-300</f>
        <v>0</v>
      </c>
      <c r="I91" s="215"/>
      <c r="J91" s="215"/>
      <c r="K91" s="215"/>
      <c r="L91" s="215"/>
      <c r="M91" s="101">
        <v>0</v>
      </c>
      <c r="N91" s="101">
        <v>0</v>
      </c>
      <c r="O91" s="122"/>
    </row>
    <row r="92" spans="1:15" ht="24.95" customHeight="1" x14ac:dyDescent="0.25">
      <c r="A92" s="130"/>
      <c r="B92" s="131"/>
      <c r="C92" s="99" t="s">
        <v>11</v>
      </c>
      <c r="D92" s="90" t="s">
        <v>21</v>
      </c>
      <c r="E92" s="101">
        <f>SUM(F92:N92)</f>
        <v>0</v>
      </c>
      <c r="F92" s="101">
        <v>0</v>
      </c>
      <c r="G92" s="101">
        <v>0</v>
      </c>
      <c r="H92" s="215">
        <v>0</v>
      </c>
      <c r="I92" s="215"/>
      <c r="J92" s="215"/>
      <c r="K92" s="215"/>
      <c r="L92" s="215"/>
      <c r="M92" s="101">
        <v>0</v>
      </c>
      <c r="N92" s="101">
        <v>0</v>
      </c>
      <c r="O92" s="122"/>
    </row>
    <row r="93" spans="1:15" ht="30" customHeight="1" x14ac:dyDescent="0.25">
      <c r="A93" s="130"/>
      <c r="B93" s="223" t="s">
        <v>65</v>
      </c>
      <c r="C93" s="126" t="s">
        <v>14</v>
      </c>
      <c r="D93" s="126" t="s">
        <v>14</v>
      </c>
      <c r="E93" s="126" t="s">
        <v>15</v>
      </c>
      <c r="F93" s="126">
        <v>0</v>
      </c>
      <c r="G93" s="126">
        <v>0</v>
      </c>
      <c r="H93" s="126" t="s">
        <v>269</v>
      </c>
      <c r="I93" s="126" t="s">
        <v>16</v>
      </c>
      <c r="J93" s="126"/>
      <c r="K93" s="126"/>
      <c r="L93" s="126"/>
      <c r="M93" s="126">
        <v>0</v>
      </c>
      <c r="N93" s="126">
        <v>0</v>
      </c>
      <c r="O93" s="122"/>
    </row>
    <row r="94" spans="1:15" ht="33" customHeight="1" x14ac:dyDescent="0.25">
      <c r="A94" s="130"/>
      <c r="B94" s="223"/>
      <c r="C94" s="126"/>
      <c r="D94" s="126"/>
      <c r="E94" s="126"/>
      <c r="F94" s="126"/>
      <c r="G94" s="126"/>
      <c r="H94" s="126"/>
      <c r="I94" s="99" t="s">
        <v>141</v>
      </c>
      <c r="J94" s="99" t="s">
        <v>142</v>
      </c>
      <c r="K94" s="99" t="s">
        <v>143</v>
      </c>
      <c r="L94" s="99" t="s">
        <v>144</v>
      </c>
      <c r="M94" s="126"/>
      <c r="N94" s="126"/>
      <c r="O94" s="122"/>
    </row>
    <row r="95" spans="1:15" ht="24.95" customHeight="1" x14ac:dyDescent="0.25">
      <c r="A95" s="130"/>
      <c r="B95" s="223"/>
      <c r="C95" s="126"/>
      <c r="D95" s="126"/>
      <c r="E95" s="99">
        <f>F93+G93+H95+M93+N93</f>
        <v>0</v>
      </c>
      <c r="F95" s="126"/>
      <c r="G95" s="126"/>
      <c r="H95" s="99">
        <f>SUM(I95:L95)</f>
        <v>0</v>
      </c>
      <c r="I95" s="99">
        <v>0</v>
      </c>
      <c r="J95" s="99">
        <v>0</v>
      </c>
      <c r="K95" s="99">
        <v>0</v>
      </c>
      <c r="L95" s="99">
        <v>0</v>
      </c>
      <c r="M95" s="126"/>
      <c r="N95" s="126"/>
      <c r="O95" s="122"/>
    </row>
    <row r="96" spans="1:15" ht="24.95" customHeight="1" x14ac:dyDescent="0.25">
      <c r="A96" s="130" t="s">
        <v>206</v>
      </c>
      <c r="B96" s="131" t="s">
        <v>66</v>
      </c>
      <c r="C96" s="99" t="s">
        <v>11</v>
      </c>
      <c r="D96" s="90" t="s">
        <v>12</v>
      </c>
      <c r="E96" s="101">
        <f>SUM(E97:E100)</f>
        <v>0</v>
      </c>
      <c r="F96" s="101">
        <f>SUM(F97:F100)</f>
        <v>0</v>
      </c>
      <c r="G96" s="101">
        <f>SUM(G97:G100)</f>
        <v>0</v>
      </c>
      <c r="H96" s="127">
        <f>SUM(H97:L100)</f>
        <v>0</v>
      </c>
      <c r="I96" s="127"/>
      <c r="J96" s="127"/>
      <c r="K96" s="127"/>
      <c r="L96" s="127"/>
      <c r="M96" s="101">
        <f>SUM(M97:M100)</f>
        <v>0</v>
      </c>
      <c r="N96" s="101">
        <f>SUM(N97:N100)</f>
        <v>0</v>
      </c>
      <c r="O96" s="122" t="s">
        <v>119</v>
      </c>
    </row>
    <row r="97" spans="1:15" ht="33" customHeight="1" x14ac:dyDescent="0.25">
      <c r="A97" s="130"/>
      <c r="B97" s="131"/>
      <c r="C97" s="99" t="s">
        <v>11</v>
      </c>
      <c r="D97" s="90" t="s">
        <v>29</v>
      </c>
      <c r="E97" s="101">
        <f>SUM(F97:N97)</f>
        <v>0</v>
      </c>
      <c r="F97" s="101">
        <v>0</v>
      </c>
      <c r="G97" s="101">
        <v>0</v>
      </c>
      <c r="H97" s="215">
        <v>0</v>
      </c>
      <c r="I97" s="215"/>
      <c r="J97" s="215"/>
      <c r="K97" s="215"/>
      <c r="L97" s="215"/>
      <c r="M97" s="101">
        <v>0</v>
      </c>
      <c r="N97" s="101">
        <v>0</v>
      </c>
      <c r="O97" s="122"/>
    </row>
    <row r="98" spans="1:15" ht="33" customHeight="1" x14ac:dyDescent="0.25">
      <c r="A98" s="130"/>
      <c r="B98" s="131"/>
      <c r="C98" s="99" t="s">
        <v>11</v>
      </c>
      <c r="D98" s="90" t="s">
        <v>23</v>
      </c>
      <c r="E98" s="101">
        <f>SUM(F98:N98)</f>
        <v>0</v>
      </c>
      <c r="F98" s="101">
        <v>0</v>
      </c>
      <c r="G98" s="101">
        <v>0</v>
      </c>
      <c r="H98" s="215">
        <v>0</v>
      </c>
      <c r="I98" s="215"/>
      <c r="J98" s="215"/>
      <c r="K98" s="215"/>
      <c r="L98" s="215"/>
      <c r="M98" s="101">
        <v>0</v>
      </c>
      <c r="N98" s="101">
        <v>0</v>
      </c>
      <c r="O98" s="122"/>
    </row>
    <row r="99" spans="1:15" ht="45" customHeight="1" x14ac:dyDescent="0.25">
      <c r="A99" s="130"/>
      <c r="B99" s="131"/>
      <c r="C99" s="99" t="s">
        <v>11</v>
      </c>
      <c r="D99" s="90" t="s">
        <v>22</v>
      </c>
      <c r="E99" s="101">
        <f>SUM(F99:N99)</f>
        <v>0</v>
      </c>
      <c r="F99" s="101">
        <v>0</v>
      </c>
      <c r="G99" s="101">
        <v>0</v>
      </c>
      <c r="H99" s="215">
        <v>0</v>
      </c>
      <c r="I99" s="215"/>
      <c r="J99" s="215"/>
      <c r="K99" s="215"/>
      <c r="L99" s="215"/>
      <c r="M99" s="101">
        <v>0</v>
      </c>
      <c r="N99" s="101">
        <v>0</v>
      </c>
      <c r="O99" s="122"/>
    </row>
    <row r="100" spans="1:15" ht="24.95" customHeight="1" x14ac:dyDescent="0.25">
      <c r="A100" s="130"/>
      <c r="B100" s="131"/>
      <c r="C100" s="99" t="s">
        <v>11</v>
      </c>
      <c r="D100" s="90" t="s">
        <v>21</v>
      </c>
      <c r="E100" s="101">
        <f>SUM(F100:N100)</f>
        <v>0</v>
      </c>
      <c r="F100" s="101">
        <v>0</v>
      </c>
      <c r="G100" s="101">
        <v>0</v>
      </c>
      <c r="H100" s="215">
        <v>0</v>
      </c>
      <c r="I100" s="215"/>
      <c r="J100" s="215"/>
      <c r="K100" s="215"/>
      <c r="L100" s="215"/>
      <c r="M100" s="101">
        <v>0</v>
      </c>
      <c r="N100" s="101">
        <v>0</v>
      </c>
      <c r="O100" s="122"/>
    </row>
    <row r="101" spans="1:15" ht="24.95" customHeight="1" x14ac:dyDescent="0.25">
      <c r="A101" s="130"/>
      <c r="B101" s="223" t="s">
        <v>205</v>
      </c>
      <c r="C101" s="126" t="s">
        <v>14</v>
      </c>
      <c r="D101" s="126" t="s">
        <v>14</v>
      </c>
      <c r="E101" s="126" t="s">
        <v>15</v>
      </c>
      <c r="F101" s="126">
        <v>0</v>
      </c>
      <c r="G101" s="126">
        <v>0</v>
      </c>
      <c r="H101" s="126" t="s">
        <v>269</v>
      </c>
      <c r="I101" s="126" t="s">
        <v>16</v>
      </c>
      <c r="J101" s="126"/>
      <c r="K101" s="126"/>
      <c r="L101" s="126"/>
      <c r="M101" s="126">
        <v>0</v>
      </c>
      <c r="N101" s="126">
        <v>0</v>
      </c>
      <c r="O101" s="122"/>
    </row>
    <row r="102" spans="1:15" ht="33" customHeight="1" x14ac:dyDescent="0.25">
      <c r="A102" s="130"/>
      <c r="B102" s="223"/>
      <c r="C102" s="126"/>
      <c r="D102" s="126"/>
      <c r="E102" s="126"/>
      <c r="F102" s="126"/>
      <c r="G102" s="126"/>
      <c r="H102" s="126"/>
      <c r="I102" s="99" t="s">
        <v>141</v>
      </c>
      <c r="J102" s="99" t="s">
        <v>142</v>
      </c>
      <c r="K102" s="99" t="s">
        <v>143</v>
      </c>
      <c r="L102" s="99" t="s">
        <v>144</v>
      </c>
      <c r="M102" s="126"/>
      <c r="N102" s="126"/>
      <c r="O102" s="122"/>
    </row>
    <row r="103" spans="1:15" ht="24.95" customHeight="1" x14ac:dyDescent="0.25">
      <c r="A103" s="130"/>
      <c r="B103" s="223"/>
      <c r="C103" s="126"/>
      <c r="D103" s="126"/>
      <c r="E103" s="99">
        <f>F101+G101+H103+M101+N101</f>
        <v>0</v>
      </c>
      <c r="F103" s="126"/>
      <c r="G103" s="126"/>
      <c r="H103" s="99">
        <f>SUM(I103:L103)</f>
        <v>0</v>
      </c>
      <c r="I103" s="99">
        <v>0</v>
      </c>
      <c r="J103" s="99">
        <v>0</v>
      </c>
      <c r="K103" s="99">
        <v>0</v>
      </c>
      <c r="L103" s="99">
        <v>0</v>
      </c>
      <c r="M103" s="126"/>
      <c r="N103" s="126"/>
      <c r="O103" s="122"/>
    </row>
    <row r="104" spans="1:15" ht="24.95" customHeight="1" x14ac:dyDescent="0.25">
      <c r="A104" s="130" t="s">
        <v>207</v>
      </c>
      <c r="B104" s="131" t="s">
        <v>67</v>
      </c>
      <c r="C104" s="99" t="s">
        <v>11</v>
      </c>
      <c r="D104" s="90" t="s">
        <v>12</v>
      </c>
      <c r="E104" s="101">
        <f>SUM(E105:E108)</f>
        <v>0</v>
      </c>
      <c r="F104" s="101">
        <f>SUM(F105:F108)</f>
        <v>0</v>
      </c>
      <c r="G104" s="101">
        <f>SUM(G105:G108)</f>
        <v>0</v>
      </c>
      <c r="H104" s="127">
        <f>SUM(H105:L108)</f>
        <v>0</v>
      </c>
      <c r="I104" s="127"/>
      <c r="J104" s="127"/>
      <c r="K104" s="127"/>
      <c r="L104" s="127"/>
      <c r="M104" s="101">
        <f>SUM(M105:M108)</f>
        <v>0</v>
      </c>
      <c r="N104" s="101">
        <f>SUM(N105:N108)</f>
        <v>0</v>
      </c>
      <c r="O104" s="122" t="s">
        <v>114</v>
      </c>
    </row>
    <row r="105" spans="1:15" ht="33" customHeight="1" x14ac:dyDescent="0.25">
      <c r="A105" s="130"/>
      <c r="B105" s="131"/>
      <c r="C105" s="99" t="s">
        <v>11</v>
      </c>
      <c r="D105" s="90" t="s">
        <v>29</v>
      </c>
      <c r="E105" s="101">
        <f>SUM(F105:N105)</f>
        <v>0</v>
      </c>
      <c r="F105" s="101">
        <v>0</v>
      </c>
      <c r="G105" s="101">
        <v>0</v>
      </c>
      <c r="H105" s="215">
        <v>0</v>
      </c>
      <c r="I105" s="215"/>
      <c r="J105" s="215"/>
      <c r="K105" s="215"/>
      <c r="L105" s="215"/>
      <c r="M105" s="101">
        <v>0</v>
      </c>
      <c r="N105" s="101">
        <v>0</v>
      </c>
      <c r="O105" s="122"/>
    </row>
    <row r="106" spans="1:15" ht="33" customHeight="1" x14ac:dyDescent="0.25">
      <c r="A106" s="130"/>
      <c r="B106" s="131"/>
      <c r="C106" s="99" t="s">
        <v>11</v>
      </c>
      <c r="D106" s="90" t="s">
        <v>23</v>
      </c>
      <c r="E106" s="101">
        <f>SUM(F106:N106)</f>
        <v>0</v>
      </c>
      <c r="F106" s="101">
        <v>0</v>
      </c>
      <c r="G106" s="101">
        <v>0</v>
      </c>
      <c r="H106" s="215">
        <v>0</v>
      </c>
      <c r="I106" s="215"/>
      <c r="J106" s="215"/>
      <c r="K106" s="215"/>
      <c r="L106" s="215"/>
      <c r="M106" s="101">
        <v>0</v>
      </c>
      <c r="N106" s="101">
        <v>0</v>
      </c>
      <c r="O106" s="122"/>
    </row>
    <row r="107" spans="1:15" ht="45" customHeight="1" x14ac:dyDescent="0.25">
      <c r="A107" s="130"/>
      <c r="B107" s="131"/>
      <c r="C107" s="99" t="s">
        <v>11</v>
      </c>
      <c r="D107" s="90" t="s">
        <v>22</v>
      </c>
      <c r="E107" s="101">
        <f>SUM(F107:N107)</f>
        <v>0</v>
      </c>
      <c r="F107" s="101">
        <v>0</v>
      </c>
      <c r="G107" s="101">
        <v>0</v>
      </c>
      <c r="H107" s="215">
        <v>0</v>
      </c>
      <c r="I107" s="215"/>
      <c r="J107" s="215"/>
      <c r="K107" s="215"/>
      <c r="L107" s="215"/>
      <c r="M107" s="101">
        <v>0</v>
      </c>
      <c r="N107" s="101">
        <v>0</v>
      </c>
      <c r="O107" s="122"/>
    </row>
    <row r="108" spans="1:15" ht="24.95" customHeight="1" x14ac:dyDescent="0.25">
      <c r="A108" s="130"/>
      <c r="B108" s="131"/>
      <c r="C108" s="99" t="s">
        <v>11</v>
      </c>
      <c r="D108" s="90" t="s">
        <v>21</v>
      </c>
      <c r="E108" s="101">
        <f>SUM(F108:N108)</f>
        <v>0</v>
      </c>
      <c r="F108" s="101">
        <v>0</v>
      </c>
      <c r="G108" s="101">
        <v>0</v>
      </c>
      <c r="H108" s="215">
        <v>0</v>
      </c>
      <c r="I108" s="215"/>
      <c r="J108" s="215"/>
      <c r="K108" s="215"/>
      <c r="L108" s="215"/>
      <c r="M108" s="101">
        <v>0</v>
      </c>
      <c r="N108" s="101">
        <v>0</v>
      </c>
      <c r="O108" s="122"/>
    </row>
    <row r="109" spans="1:15" ht="24.95" customHeight="1" x14ac:dyDescent="0.25">
      <c r="A109" s="130"/>
      <c r="B109" s="223" t="s">
        <v>68</v>
      </c>
      <c r="C109" s="126" t="s">
        <v>14</v>
      </c>
      <c r="D109" s="126" t="s">
        <v>14</v>
      </c>
      <c r="E109" s="126" t="s">
        <v>15</v>
      </c>
      <c r="F109" s="126">
        <v>0</v>
      </c>
      <c r="G109" s="126">
        <v>0</v>
      </c>
      <c r="H109" s="126" t="s">
        <v>269</v>
      </c>
      <c r="I109" s="126" t="s">
        <v>16</v>
      </c>
      <c r="J109" s="126"/>
      <c r="K109" s="126"/>
      <c r="L109" s="126"/>
      <c r="M109" s="126">
        <v>0</v>
      </c>
      <c r="N109" s="126">
        <v>0</v>
      </c>
      <c r="O109" s="122"/>
    </row>
    <row r="110" spans="1:15" ht="42.75" customHeight="1" x14ac:dyDescent="0.25">
      <c r="A110" s="130"/>
      <c r="B110" s="223"/>
      <c r="C110" s="126"/>
      <c r="D110" s="126"/>
      <c r="E110" s="126"/>
      <c r="F110" s="126"/>
      <c r="G110" s="126"/>
      <c r="H110" s="126"/>
      <c r="I110" s="99" t="s">
        <v>141</v>
      </c>
      <c r="J110" s="99" t="s">
        <v>142</v>
      </c>
      <c r="K110" s="99" t="s">
        <v>143</v>
      </c>
      <c r="L110" s="99" t="s">
        <v>144</v>
      </c>
      <c r="M110" s="126"/>
      <c r="N110" s="126"/>
      <c r="O110" s="122"/>
    </row>
    <row r="111" spans="1:15" ht="24.95" customHeight="1" x14ac:dyDescent="0.25">
      <c r="A111" s="130"/>
      <c r="B111" s="223"/>
      <c r="C111" s="126"/>
      <c r="D111" s="126"/>
      <c r="E111" s="99">
        <f>F109+G109+H111+M109+N109</f>
        <v>0</v>
      </c>
      <c r="F111" s="126"/>
      <c r="G111" s="126"/>
      <c r="H111" s="99">
        <f>SUM(I111:L111)</f>
        <v>0</v>
      </c>
      <c r="I111" s="99">
        <v>0</v>
      </c>
      <c r="J111" s="99">
        <v>0</v>
      </c>
      <c r="K111" s="99">
        <v>0</v>
      </c>
      <c r="L111" s="99">
        <v>0</v>
      </c>
      <c r="M111" s="126"/>
      <c r="N111" s="126"/>
      <c r="O111" s="122"/>
    </row>
    <row r="112" spans="1:15" ht="24.95" customHeight="1" x14ac:dyDescent="0.25">
      <c r="A112" s="222"/>
      <c r="B112" s="126" t="s">
        <v>32</v>
      </c>
      <c r="C112" s="126"/>
      <c r="D112" s="90" t="s">
        <v>33</v>
      </c>
      <c r="E112" s="101">
        <f>SUM(E113:E116)</f>
        <v>1226.8309300000001</v>
      </c>
      <c r="F112" s="101">
        <f>SUM(F113:F116)</f>
        <v>159.94785000000002</v>
      </c>
      <c r="G112" s="101">
        <f>SUM(G113:G116)</f>
        <v>300</v>
      </c>
      <c r="H112" s="127">
        <f>SUM(H113:L116)</f>
        <v>166.88308000000001</v>
      </c>
      <c r="I112" s="127"/>
      <c r="J112" s="127"/>
      <c r="K112" s="127"/>
      <c r="L112" s="127"/>
      <c r="M112" s="101">
        <f>SUM(M113:M116)</f>
        <v>300</v>
      </c>
      <c r="N112" s="101">
        <f>SUM(N113:N116)</f>
        <v>300</v>
      </c>
      <c r="O112" s="137"/>
    </row>
    <row r="113" spans="1:15" ht="33" customHeight="1" x14ac:dyDescent="0.25">
      <c r="A113" s="222"/>
      <c r="B113" s="126"/>
      <c r="C113" s="126"/>
      <c r="D113" s="90" t="s">
        <v>29</v>
      </c>
      <c r="E113" s="101">
        <f>SUM(F113:N113)</f>
        <v>0</v>
      </c>
      <c r="F113" s="101">
        <f>F12</f>
        <v>0</v>
      </c>
      <c r="G113" s="101">
        <f>G12</f>
        <v>0</v>
      </c>
      <c r="H113" s="127">
        <f>H12</f>
        <v>0</v>
      </c>
      <c r="I113" s="127"/>
      <c r="J113" s="127"/>
      <c r="K113" s="127"/>
      <c r="L113" s="127"/>
      <c r="M113" s="101">
        <f>M12</f>
        <v>0</v>
      </c>
      <c r="N113" s="101">
        <f>N12</f>
        <v>0</v>
      </c>
      <c r="O113" s="137"/>
    </row>
    <row r="114" spans="1:15" ht="33" customHeight="1" x14ac:dyDescent="0.25">
      <c r="A114" s="222"/>
      <c r="B114" s="126"/>
      <c r="C114" s="126"/>
      <c r="D114" s="90" t="s">
        <v>23</v>
      </c>
      <c r="E114" s="101">
        <f>SUM(F114:N114)</f>
        <v>0</v>
      </c>
      <c r="F114" s="101">
        <f>F13</f>
        <v>0</v>
      </c>
      <c r="G114" s="101">
        <f t="shared" ref="G114:H116" si="2">G13</f>
        <v>0</v>
      </c>
      <c r="H114" s="127">
        <f t="shared" si="2"/>
        <v>0</v>
      </c>
      <c r="I114" s="127"/>
      <c r="J114" s="127"/>
      <c r="K114" s="127"/>
      <c r="L114" s="127"/>
      <c r="M114" s="101">
        <f t="shared" ref="M114:N116" si="3">M13</f>
        <v>0</v>
      </c>
      <c r="N114" s="101">
        <f t="shared" si="3"/>
        <v>0</v>
      </c>
      <c r="O114" s="137"/>
    </row>
    <row r="115" spans="1:15" ht="45" customHeight="1" x14ac:dyDescent="0.25">
      <c r="A115" s="222"/>
      <c r="B115" s="126"/>
      <c r="C115" s="126"/>
      <c r="D115" s="90" t="s">
        <v>13</v>
      </c>
      <c r="E115" s="101">
        <f>SUM(F115:N115)</f>
        <v>1226.8309300000001</v>
      </c>
      <c r="F115" s="101">
        <f>F14</f>
        <v>159.94785000000002</v>
      </c>
      <c r="G115" s="101">
        <f t="shared" si="2"/>
        <v>300</v>
      </c>
      <c r="H115" s="127">
        <f t="shared" si="2"/>
        <v>166.88308000000001</v>
      </c>
      <c r="I115" s="127"/>
      <c r="J115" s="127"/>
      <c r="K115" s="127"/>
      <c r="L115" s="127"/>
      <c r="M115" s="101">
        <f t="shared" si="3"/>
        <v>300</v>
      </c>
      <c r="N115" s="101">
        <f t="shared" si="3"/>
        <v>300</v>
      </c>
      <c r="O115" s="137"/>
    </row>
    <row r="116" spans="1:15" ht="24.95" customHeight="1" x14ac:dyDescent="0.25">
      <c r="A116" s="222"/>
      <c r="B116" s="126"/>
      <c r="C116" s="126"/>
      <c r="D116" s="90" t="s">
        <v>21</v>
      </c>
      <c r="E116" s="101">
        <f>SUM(F116:N116)</f>
        <v>0</v>
      </c>
      <c r="F116" s="101">
        <f>F15</f>
        <v>0</v>
      </c>
      <c r="G116" s="101">
        <f t="shared" si="2"/>
        <v>0</v>
      </c>
      <c r="H116" s="127">
        <f t="shared" si="2"/>
        <v>0</v>
      </c>
      <c r="I116" s="127"/>
      <c r="J116" s="127"/>
      <c r="K116" s="127"/>
      <c r="L116" s="127"/>
      <c r="M116" s="101">
        <f t="shared" si="3"/>
        <v>0</v>
      </c>
      <c r="N116" s="101">
        <f t="shared" si="3"/>
        <v>0</v>
      </c>
      <c r="O116" s="137"/>
    </row>
    <row r="117" spans="1:15" ht="15.75" x14ac:dyDescent="0.25">
      <c r="O117" s="84" t="s">
        <v>315</v>
      </c>
    </row>
  </sheetData>
  <mergeCells count="246">
    <mergeCell ref="L1:O1"/>
    <mergeCell ref="L2:O2"/>
    <mergeCell ref="L3:O3"/>
    <mergeCell ref="L4:O4"/>
    <mergeCell ref="B104:B108"/>
    <mergeCell ref="B88:B92"/>
    <mergeCell ref="H28:L28"/>
    <mergeCell ref="A6:O6"/>
    <mergeCell ref="F21:F23"/>
    <mergeCell ref="F29:F31"/>
    <mergeCell ref="F37:F39"/>
    <mergeCell ref="F45:F47"/>
    <mergeCell ref="F53:F55"/>
    <mergeCell ref="F61:F63"/>
    <mergeCell ref="F69:F71"/>
    <mergeCell ref="F77:F79"/>
    <mergeCell ref="C8:C9"/>
    <mergeCell ref="O8:O9"/>
    <mergeCell ref="O24:O31"/>
    <mergeCell ref="H27:L27"/>
    <mergeCell ref="H9:L9"/>
    <mergeCell ref="H10:L10"/>
    <mergeCell ref="H48:L48"/>
    <mergeCell ref="H11:L11"/>
    <mergeCell ref="A5:C5"/>
    <mergeCell ref="A80:A87"/>
    <mergeCell ref="A88:A95"/>
    <mergeCell ref="A96:A103"/>
    <mergeCell ref="A104:A111"/>
    <mergeCell ref="B29:B31"/>
    <mergeCell ref="C29:C31"/>
    <mergeCell ref="D29:D31"/>
    <mergeCell ref="E29:E30"/>
    <mergeCell ref="A24:A31"/>
    <mergeCell ref="A40:A47"/>
    <mergeCell ref="A48:A55"/>
    <mergeCell ref="A56:A63"/>
    <mergeCell ref="A64:A71"/>
    <mergeCell ref="A72:A79"/>
    <mergeCell ref="A8:A9"/>
    <mergeCell ref="D8:D9"/>
    <mergeCell ref="A32:A39"/>
    <mergeCell ref="B80:B84"/>
    <mergeCell ref="B8:B9"/>
    <mergeCell ref="B77:B79"/>
    <mergeCell ref="C77:C79"/>
    <mergeCell ref="A11:A15"/>
    <mergeCell ref="B11:B15"/>
    <mergeCell ref="B85:B87"/>
    <mergeCell ref="C85:C87"/>
    <mergeCell ref="C37:C39"/>
    <mergeCell ref="D37:D39"/>
    <mergeCell ref="B64:B68"/>
    <mergeCell ref="B61:B63"/>
    <mergeCell ref="B72:B76"/>
    <mergeCell ref="B24:B28"/>
    <mergeCell ref="A16:A23"/>
    <mergeCell ref="B16:B20"/>
    <mergeCell ref="H16:L16"/>
    <mergeCell ref="H19:L19"/>
    <mergeCell ref="H20:L20"/>
    <mergeCell ref="H21:H22"/>
    <mergeCell ref="I21:L21"/>
    <mergeCell ref="H32:L32"/>
    <mergeCell ref="H72:L72"/>
    <mergeCell ref="G61:G63"/>
    <mergeCell ref="B69:B71"/>
    <mergeCell ref="C69:C71"/>
    <mergeCell ref="D69:D71"/>
    <mergeCell ref="E69:E70"/>
    <mergeCell ref="H69:H70"/>
    <mergeCell ref="I69:L69"/>
    <mergeCell ref="B21:B23"/>
    <mergeCell ref="C21:C23"/>
    <mergeCell ref="D21:D23"/>
    <mergeCell ref="B53:B55"/>
    <mergeCell ref="B45:B47"/>
    <mergeCell ref="C45:C47"/>
    <mergeCell ref="D45:D47"/>
    <mergeCell ref="B48:B52"/>
    <mergeCell ref="H49:L49"/>
    <mergeCell ref="H50:L50"/>
    <mergeCell ref="G53:G55"/>
    <mergeCell ref="H24:L24"/>
    <mergeCell ref="B32:B36"/>
    <mergeCell ref="B37:B39"/>
    <mergeCell ref="H36:L36"/>
    <mergeCell ref="G37:G39"/>
    <mergeCell ref="E37:E38"/>
    <mergeCell ref="H37:H38"/>
    <mergeCell ref="I37:L37"/>
    <mergeCell ref="H14:L14"/>
    <mergeCell ref="H15:L15"/>
    <mergeCell ref="H56:L56"/>
    <mergeCell ref="H88:L88"/>
    <mergeCell ref="G85:G87"/>
    <mergeCell ref="D85:D87"/>
    <mergeCell ref="D77:D79"/>
    <mergeCell ref="E77:E78"/>
    <mergeCell ref="I53:L53"/>
    <mergeCell ref="E21:E22"/>
    <mergeCell ref="H76:L76"/>
    <mergeCell ref="H80:L80"/>
    <mergeCell ref="E85:E86"/>
    <mergeCell ref="F85:F87"/>
    <mergeCell ref="O96:O103"/>
    <mergeCell ref="H90:L90"/>
    <mergeCell ref="F93:F95"/>
    <mergeCell ref="H64:L64"/>
    <mergeCell ref="H61:H62"/>
    <mergeCell ref="I61:L61"/>
    <mergeCell ref="G69:G71"/>
    <mergeCell ref="H77:H78"/>
    <mergeCell ref="I77:L77"/>
    <mergeCell ref="G77:G79"/>
    <mergeCell ref="H66:L66"/>
    <mergeCell ref="H67:L67"/>
    <mergeCell ref="H68:L68"/>
    <mergeCell ref="H101:H102"/>
    <mergeCell ref="I101:L101"/>
    <mergeCell ref="H89:L89"/>
    <mergeCell ref="O112:O116"/>
    <mergeCell ref="H113:L113"/>
    <mergeCell ref="H114:L114"/>
    <mergeCell ref="H115:L115"/>
    <mergeCell ref="H116:L116"/>
    <mergeCell ref="O104:O111"/>
    <mergeCell ref="H107:L107"/>
    <mergeCell ref="H108:L108"/>
    <mergeCell ref="N109:N111"/>
    <mergeCell ref="H104:L104"/>
    <mergeCell ref="H105:L105"/>
    <mergeCell ref="H106:L106"/>
    <mergeCell ref="H109:H110"/>
    <mergeCell ref="I109:L109"/>
    <mergeCell ref="M109:M111"/>
    <mergeCell ref="B56:B60"/>
    <mergeCell ref="G45:G47"/>
    <mergeCell ref="H58:L58"/>
    <mergeCell ref="N45:N47"/>
    <mergeCell ref="B40:B44"/>
    <mergeCell ref="H40:L40"/>
    <mergeCell ref="O40:O47"/>
    <mergeCell ref="H43:L43"/>
    <mergeCell ref="H41:L41"/>
    <mergeCell ref="H44:L44"/>
    <mergeCell ref="H42:L42"/>
    <mergeCell ref="E45:E46"/>
    <mergeCell ref="H45:H46"/>
    <mergeCell ref="I45:L45"/>
    <mergeCell ref="M101:M103"/>
    <mergeCell ref="N101:N103"/>
    <mergeCell ref="H97:L97"/>
    <mergeCell ref="H98:L98"/>
    <mergeCell ref="H96:L96"/>
    <mergeCell ref="F101:F103"/>
    <mergeCell ref="M45:M47"/>
    <mergeCell ref="C53:C55"/>
    <mergeCell ref="D53:D55"/>
    <mergeCell ref="E53:E54"/>
    <mergeCell ref="H53:H54"/>
    <mergeCell ref="C61:C63"/>
    <mergeCell ref="D61:D63"/>
    <mergeCell ref="E61:E62"/>
    <mergeCell ref="D101:D103"/>
    <mergeCell ref="E101:E102"/>
    <mergeCell ref="O88:O95"/>
    <mergeCell ref="H73:L73"/>
    <mergeCell ref="H74:L74"/>
    <mergeCell ref="H81:L81"/>
    <mergeCell ref="M93:M95"/>
    <mergeCell ref="N93:N95"/>
    <mergeCell ref="H83:L83"/>
    <mergeCell ref="H84:L84"/>
    <mergeCell ref="H85:H86"/>
    <mergeCell ref="I85:L85"/>
    <mergeCell ref="O80:O87"/>
    <mergeCell ref="H82:L82"/>
    <mergeCell ref="M85:M87"/>
    <mergeCell ref="N85:N87"/>
    <mergeCell ref="H75:L75"/>
    <mergeCell ref="A112:A116"/>
    <mergeCell ref="B112:C116"/>
    <mergeCell ref="B96:B100"/>
    <mergeCell ref="D109:D111"/>
    <mergeCell ref="H112:L112"/>
    <mergeCell ref="E109:E110"/>
    <mergeCell ref="H91:L91"/>
    <mergeCell ref="H92:L92"/>
    <mergeCell ref="B93:B95"/>
    <mergeCell ref="C93:C95"/>
    <mergeCell ref="D93:D95"/>
    <mergeCell ref="E93:E94"/>
    <mergeCell ref="H93:H94"/>
    <mergeCell ref="G101:G103"/>
    <mergeCell ref="G109:G111"/>
    <mergeCell ref="I93:L93"/>
    <mergeCell ref="H99:L99"/>
    <mergeCell ref="H100:L100"/>
    <mergeCell ref="B101:B103"/>
    <mergeCell ref="C101:C103"/>
    <mergeCell ref="G93:G95"/>
    <mergeCell ref="F109:F111"/>
    <mergeCell ref="B109:B111"/>
    <mergeCell ref="C109:C111"/>
    <mergeCell ref="M37:M39"/>
    <mergeCell ref="N37:N39"/>
    <mergeCell ref="M69:M71"/>
    <mergeCell ref="N69:N71"/>
    <mergeCell ref="H65:L65"/>
    <mergeCell ref="N77:N79"/>
    <mergeCell ref="M77:M79"/>
    <mergeCell ref="O56:O63"/>
    <mergeCell ref="H59:L59"/>
    <mergeCell ref="H60:L60"/>
    <mergeCell ref="O72:O79"/>
    <mergeCell ref="O48:O55"/>
    <mergeCell ref="H51:L51"/>
    <mergeCell ref="H52:L52"/>
    <mergeCell ref="N61:N63"/>
    <mergeCell ref="H57:L57"/>
    <mergeCell ref="M53:M55"/>
    <mergeCell ref="N53:N55"/>
    <mergeCell ref="M61:M63"/>
    <mergeCell ref="O32:O39"/>
    <mergeCell ref="H35:L35"/>
    <mergeCell ref="O64:O71"/>
    <mergeCell ref="N21:N23"/>
    <mergeCell ref="H33:L33"/>
    <mergeCell ref="H34:L34"/>
    <mergeCell ref="H29:H30"/>
    <mergeCell ref="I29:L29"/>
    <mergeCell ref="F8:N8"/>
    <mergeCell ref="G21:G23"/>
    <mergeCell ref="G29:G31"/>
    <mergeCell ref="O11:O15"/>
    <mergeCell ref="M29:M31"/>
    <mergeCell ref="N29:N31"/>
    <mergeCell ref="O16:O23"/>
    <mergeCell ref="M21:M23"/>
    <mergeCell ref="H12:L12"/>
    <mergeCell ref="H13:L13"/>
    <mergeCell ref="H17:L17"/>
    <mergeCell ref="H18:L18"/>
    <mergeCell ref="H25:L25"/>
    <mergeCell ref="H26:L26"/>
  </mergeCells>
  <printOptions horizontalCentered="1"/>
  <pageMargins left="0.19685039370078741" right="0.19685039370078741" top="0.98425196850393704" bottom="0.19685039370078741" header="0.70866141732283472" footer="0"/>
  <pageSetup paperSize="9" scale="61" fitToHeight="0" orientation="landscape" useFirstPageNumber="1" r:id="rId1"/>
  <headerFooter differentFirst="1" scaleWithDoc="0">
    <oddHeader>&amp;C&amp;P</oddHeader>
  </headerFooter>
  <rowBreaks count="4" manualBreakCount="4">
    <brk id="31" max="16383" man="1"/>
    <brk id="55" max="16383" man="1"/>
    <brk id="79" max="16383" man="1"/>
    <brk id="10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view="pageBreakPreview" zoomScale="90" zoomScaleNormal="80" zoomScaleSheetLayoutView="90" zoomScalePageLayoutView="90" workbookViewId="0">
      <selection activeCell="H8" sqref="H8:L8"/>
    </sheetView>
  </sheetViews>
  <sheetFormatPr defaultRowHeight="15" x14ac:dyDescent="0.25"/>
  <cols>
    <col min="1" max="1" width="5.7109375" customWidth="1"/>
    <col min="2" max="2" width="40.7109375" customWidth="1"/>
    <col min="3" max="3" width="15.7109375" customWidth="1"/>
    <col min="4" max="4" width="25.7109375" customWidth="1"/>
    <col min="5" max="5" width="15.7109375" customWidth="1"/>
    <col min="6" max="7" width="14.7109375" customWidth="1"/>
    <col min="8" max="12" width="10.7109375" customWidth="1"/>
    <col min="13" max="14" width="14.7109375" customWidth="1"/>
    <col min="15" max="15" width="18.7109375" customWidth="1"/>
  </cols>
  <sheetData>
    <row r="1" spans="1:15" s="33" customFormat="1" ht="15.95" customHeight="1" x14ac:dyDescent="0.25">
      <c r="A1" s="240" t="s">
        <v>231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5" s="33" customFormat="1" ht="15.95" customHeight="1" x14ac:dyDescent="0.25">
      <c r="A2" s="240" t="s">
        <v>208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</row>
    <row r="3" spans="1:15" s="29" customFormat="1" ht="15.95" customHeight="1" thickBot="1" x14ac:dyDescent="0.3"/>
    <row r="4" spans="1:15" ht="30" customHeight="1" thickBot="1" x14ac:dyDescent="0.3">
      <c r="A4" s="170" t="s">
        <v>279</v>
      </c>
      <c r="B4" s="171" t="s">
        <v>0</v>
      </c>
      <c r="C4" s="171" t="s">
        <v>1</v>
      </c>
      <c r="D4" s="171" t="s">
        <v>2</v>
      </c>
      <c r="E4" s="8" t="s">
        <v>3</v>
      </c>
      <c r="F4" s="210" t="s">
        <v>5</v>
      </c>
      <c r="G4" s="211"/>
      <c r="H4" s="211"/>
      <c r="I4" s="211"/>
      <c r="J4" s="211"/>
      <c r="K4" s="211"/>
      <c r="L4" s="211"/>
      <c r="M4" s="211"/>
      <c r="N4" s="212"/>
      <c r="O4" s="208" t="s">
        <v>145</v>
      </c>
    </row>
    <row r="5" spans="1:15" ht="30" customHeight="1" thickBot="1" x14ac:dyDescent="0.3">
      <c r="A5" s="170"/>
      <c r="B5" s="171"/>
      <c r="C5" s="171"/>
      <c r="D5" s="171"/>
      <c r="E5" s="8" t="s">
        <v>4</v>
      </c>
      <c r="F5" s="52" t="s">
        <v>6</v>
      </c>
      <c r="G5" s="31" t="s">
        <v>7</v>
      </c>
      <c r="H5" s="171" t="s">
        <v>8</v>
      </c>
      <c r="I5" s="171"/>
      <c r="J5" s="171"/>
      <c r="K5" s="171"/>
      <c r="L5" s="171"/>
      <c r="M5" s="8" t="s">
        <v>9</v>
      </c>
      <c r="N5" s="8" t="s">
        <v>10</v>
      </c>
      <c r="O5" s="209"/>
    </row>
    <row r="6" spans="1:15" ht="15" customHeight="1" thickBot="1" x14ac:dyDescent="0.3">
      <c r="A6" s="13">
        <v>1</v>
      </c>
      <c r="B6" s="8">
        <v>2</v>
      </c>
      <c r="C6" s="8">
        <v>3</v>
      </c>
      <c r="D6" s="8">
        <v>4</v>
      </c>
      <c r="E6" s="8">
        <v>5</v>
      </c>
      <c r="F6" s="52">
        <v>6</v>
      </c>
      <c r="G6" s="31">
        <v>6</v>
      </c>
      <c r="H6" s="171">
        <v>7</v>
      </c>
      <c r="I6" s="171"/>
      <c r="J6" s="171"/>
      <c r="K6" s="171"/>
      <c r="L6" s="171"/>
      <c r="M6" s="8">
        <v>9</v>
      </c>
      <c r="N6" s="8">
        <v>10</v>
      </c>
      <c r="O6" s="31">
        <v>11</v>
      </c>
    </row>
    <row r="7" spans="1:15" ht="24.95" customHeight="1" thickBot="1" x14ac:dyDescent="0.3">
      <c r="A7" s="144">
        <v>1</v>
      </c>
      <c r="B7" s="145" t="s">
        <v>69</v>
      </c>
      <c r="C7" s="6" t="s">
        <v>11</v>
      </c>
      <c r="D7" s="7" t="s">
        <v>12</v>
      </c>
      <c r="E7" s="11">
        <f>SUM(E8:E11)</f>
        <v>1307.7102199999999</v>
      </c>
      <c r="F7" s="53">
        <f>SUM(F8:F11)</f>
        <v>213.91022000000001</v>
      </c>
      <c r="G7" s="32">
        <f>SUM(G8:G11)</f>
        <v>300</v>
      </c>
      <c r="H7" s="231">
        <f>SUM(H8:L11)</f>
        <v>193.8</v>
      </c>
      <c r="I7" s="231"/>
      <c r="J7" s="231"/>
      <c r="K7" s="231"/>
      <c r="L7" s="231"/>
      <c r="M7" s="32">
        <f>SUM(M8:M11)</f>
        <v>300</v>
      </c>
      <c r="N7" s="32">
        <f>SUM(N8:N11)</f>
        <v>300</v>
      </c>
      <c r="O7" s="163" t="s">
        <v>117</v>
      </c>
    </row>
    <row r="8" spans="1:15" ht="32.450000000000003" customHeight="1" thickBot="1" x14ac:dyDescent="0.3">
      <c r="A8" s="144"/>
      <c r="B8" s="145"/>
      <c r="C8" s="6" t="s">
        <v>11</v>
      </c>
      <c r="D8" s="7" t="s">
        <v>29</v>
      </c>
      <c r="E8" s="11">
        <f>SUM(F8:N8)</f>
        <v>0</v>
      </c>
      <c r="F8" s="53">
        <f>F13+F21+F29</f>
        <v>0</v>
      </c>
      <c r="G8" s="53">
        <f>G13+G21+G29</f>
        <v>0</v>
      </c>
      <c r="H8" s="231">
        <f>H13+H21+H29</f>
        <v>0</v>
      </c>
      <c r="I8" s="231"/>
      <c r="J8" s="231"/>
      <c r="K8" s="231"/>
      <c r="L8" s="231"/>
      <c r="M8" s="32">
        <f t="shared" ref="M8:N11" si="0">M13+M21+M29</f>
        <v>0</v>
      </c>
      <c r="N8" s="32">
        <f t="shared" si="0"/>
        <v>0</v>
      </c>
      <c r="O8" s="163"/>
    </row>
    <row r="9" spans="1:15" ht="32.450000000000003" customHeight="1" thickBot="1" x14ac:dyDescent="0.3">
      <c r="A9" s="144"/>
      <c r="B9" s="145"/>
      <c r="C9" s="6" t="s">
        <v>11</v>
      </c>
      <c r="D9" s="7" t="s">
        <v>23</v>
      </c>
      <c r="E9" s="72">
        <f>SUM(F9:N9)</f>
        <v>0</v>
      </c>
      <c r="F9" s="53">
        <f>F14+F22+F30</f>
        <v>0</v>
      </c>
      <c r="G9" s="53">
        <f>G14+G22+G30</f>
        <v>0</v>
      </c>
      <c r="H9" s="231">
        <f t="shared" ref="G9:H11" si="1">H14+H22+H30</f>
        <v>0</v>
      </c>
      <c r="I9" s="231"/>
      <c r="J9" s="231"/>
      <c r="K9" s="231"/>
      <c r="L9" s="231"/>
      <c r="M9" s="32">
        <f t="shared" si="0"/>
        <v>0</v>
      </c>
      <c r="N9" s="32">
        <f t="shared" si="0"/>
        <v>0</v>
      </c>
      <c r="O9" s="163"/>
    </row>
    <row r="10" spans="1:15" ht="45" customHeight="1" thickBot="1" x14ac:dyDescent="0.3">
      <c r="A10" s="144"/>
      <c r="B10" s="145"/>
      <c r="C10" s="6" t="s">
        <v>11</v>
      </c>
      <c r="D10" s="7" t="s">
        <v>13</v>
      </c>
      <c r="E10" s="72">
        <f>SUM(F10:N10)</f>
        <v>1307.7102199999999</v>
      </c>
      <c r="F10" s="53">
        <f>F15+F23+F31</f>
        <v>213.91022000000001</v>
      </c>
      <c r="G10" s="32">
        <f>G15+G23+G31</f>
        <v>300</v>
      </c>
      <c r="H10" s="231">
        <f t="shared" si="1"/>
        <v>193.8</v>
      </c>
      <c r="I10" s="231"/>
      <c r="J10" s="231"/>
      <c r="K10" s="231"/>
      <c r="L10" s="231"/>
      <c r="M10" s="32">
        <f t="shared" si="0"/>
        <v>300</v>
      </c>
      <c r="N10" s="32">
        <f t="shared" si="0"/>
        <v>300</v>
      </c>
      <c r="O10" s="163"/>
    </row>
    <row r="11" spans="1:15" ht="24.95" customHeight="1" thickBot="1" x14ac:dyDescent="0.3">
      <c r="A11" s="144"/>
      <c r="B11" s="145"/>
      <c r="C11" s="6" t="s">
        <v>11</v>
      </c>
      <c r="D11" s="7" t="s">
        <v>21</v>
      </c>
      <c r="E11" s="72">
        <f>SUM(F11:N11)</f>
        <v>0</v>
      </c>
      <c r="F11" s="53">
        <f>F16+F24+F32</f>
        <v>0</v>
      </c>
      <c r="G11" s="32">
        <f t="shared" si="1"/>
        <v>0</v>
      </c>
      <c r="H11" s="231">
        <f t="shared" si="1"/>
        <v>0</v>
      </c>
      <c r="I11" s="231"/>
      <c r="J11" s="231"/>
      <c r="K11" s="231"/>
      <c r="L11" s="231"/>
      <c r="M11" s="32">
        <f t="shared" si="0"/>
        <v>0</v>
      </c>
      <c r="N11" s="32">
        <f t="shared" si="0"/>
        <v>0</v>
      </c>
      <c r="O11" s="163"/>
    </row>
    <row r="12" spans="1:15" ht="24.95" customHeight="1" thickBot="1" x14ac:dyDescent="0.3">
      <c r="A12" s="144" t="s">
        <v>147</v>
      </c>
      <c r="B12" s="145" t="s">
        <v>70</v>
      </c>
      <c r="C12" s="6" t="s">
        <v>11</v>
      </c>
      <c r="D12" s="7" t="s">
        <v>12</v>
      </c>
      <c r="E12" s="11">
        <f>SUM(E13:E16)</f>
        <v>0</v>
      </c>
      <c r="F12" s="53">
        <f>SUM(F13:F16)</f>
        <v>0</v>
      </c>
      <c r="G12" s="32">
        <f>SUM(G13:G16)</f>
        <v>0</v>
      </c>
      <c r="H12" s="231">
        <f>SUM(H13:L16)</f>
        <v>0</v>
      </c>
      <c r="I12" s="231"/>
      <c r="J12" s="231"/>
      <c r="K12" s="231"/>
      <c r="L12" s="231"/>
      <c r="M12" s="32">
        <f>SUM(M13:M16)</f>
        <v>0</v>
      </c>
      <c r="N12" s="32">
        <f>SUM(N13:N16)</f>
        <v>0</v>
      </c>
      <c r="O12" s="163" t="s">
        <v>117</v>
      </c>
    </row>
    <row r="13" spans="1:15" ht="32.450000000000003" customHeight="1" thickBot="1" x14ac:dyDescent="0.3">
      <c r="A13" s="144"/>
      <c r="B13" s="145"/>
      <c r="C13" s="6" t="s">
        <v>11</v>
      </c>
      <c r="D13" s="7" t="s">
        <v>29</v>
      </c>
      <c r="E13" s="11">
        <f>SUM(F13:N13)</f>
        <v>0</v>
      </c>
      <c r="F13" s="53">
        <v>0</v>
      </c>
      <c r="G13" s="32">
        <v>0</v>
      </c>
      <c r="H13" s="231">
        <v>0</v>
      </c>
      <c r="I13" s="231"/>
      <c r="J13" s="231"/>
      <c r="K13" s="231"/>
      <c r="L13" s="231"/>
      <c r="M13" s="11">
        <v>0</v>
      </c>
      <c r="N13" s="11">
        <v>0</v>
      </c>
      <c r="O13" s="163"/>
    </row>
    <row r="14" spans="1:15" ht="32.450000000000003" customHeight="1" thickBot="1" x14ac:dyDescent="0.3">
      <c r="A14" s="144"/>
      <c r="B14" s="145"/>
      <c r="C14" s="6" t="s">
        <v>11</v>
      </c>
      <c r="D14" s="7" t="s">
        <v>23</v>
      </c>
      <c r="E14" s="32">
        <f>SUM(F14:N14)</f>
        <v>0</v>
      </c>
      <c r="F14" s="53">
        <v>0</v>
      </c>
      <c r="G14" s="32">
        <v>0</v>
      </c>
      <c r="H14" s="231">
        <v>0</v>
      </c>
      <c r="I14" s="231"/>
      <c r="J14" s="231"/>
      <c r="K14" s="231"/>
      <c r="L14" s="231"/>
      <c r="M14" s="11">
        <v>0</v>
      </c>
      <c r="N14" s="11">
        <v>0</v>
      </c>
      <c r="O14" s="163"/>
    </row>
    <row r="15" spans="1:15" ht="45" customHeight="1" thickBot="1" x14ac:dyDescent="0.3">
      <c r="A15" s="144"/>
      <c r="B15" s="145"/>
      <c r="C15" s="6" t="s">
        <v>11</v>
      </c>
      <c r="D15" s="7" t="s">
        <v>13</v>
      </c>
      <c r="E15" s="32">
        <f>SUM(F15:N15)</f>
        <v>0</v>
      </c>
      <c r="F15" s="53">
        <v>0</v>
      </c>
      <c r="G15" s="32">
        <v>0</v>
      </c>
      <c r="H15" s="231">
        <v>0</v>
      </c>
      <c r="I15" s="231"/>
      <c r="J15" s="231"/>
      <c r="K15" s="231"/>
      <c r="L15" s="231"/>
      <c r="M15" s="11">
        <v>0</v>
      </c>
      <c r="N15" s="11">
        <v>0</v>
      </c>
      <c r="O15" s="163"/>
    </row>
    <row r="16" spans="1:15" ht="24.95" customHeight="1" thickBot="1" x14ac:dyDescent="0.3">
      <c r="A16" s="144"/>
      <c r="B16" s="145"/>
      <c r="C16" s="6" t="s">
        <v>11</v>
      </c>
      <c r="D16" s="7" t="s">
        <v>21</v>
      </c>
      <c r="E16" s="32">
        <f>SUM(F16:N16)</f>
        <v>0</v>
      </c>
      <c r="F16" s="53">
        <v>0</v>
      </c>
      <c r="G16" s="32">
        <v>0</v>
      </c>
      <c r="H16" s="231">
        <v>0</v>
      </c>
      <c r="I16" s="231"/>
      <c r="J16" s="231"/>
      <c r="K16" s="231"/>
      <c r="L16" s="231"/>
      <c r="M16" s="11">
        <v>0</v>
      </c>
      <c r="N16" s="11">
        <v>0</v>
      </c>
      <c r="O16" s="163"/>
    </row>
    <row r="17" spans="1:15" ht="24.95" customHeight="1" thickBot="1" x14ac:dyDescent="0.3">
      <c r="A17" s="144"/>
      <c r="B17" s="229" t="s">
        <v>132</v>
      </c>
      <c r="C17" s="146" t="s">
        <v>14</v>
      </c>
      <c r="D17" s="146" t="s">
        <v>14</v>
      </c>
      <c r="E17" s="146" t="s">
        <v>15</v>
      </c>
      <c r="F17" s="147">
        <v>0</v>
      </c>
      <c r="G17" s="147">
        <v>0</v>
      </c>
      <c r="H17" s="146" t="s">
        <v>269</v>
      </c>
      <c r="I17" s="146" t="s">
        <v>16</v>
      </c>
      <c r="J17" s="146"/>
      <c r="K17" s="146"/>
      <c r="L17" s="146"/>
      <c r="M17" s="146">
        <v>0</v>
      </c>
      <c r="N17" s="146">
        <v>0</v>
      </c>
      <c r="O17" s="163"/>
    </row>
    <row r="18" spans="1:15" ht="33" customHeight="1" thickBot="1" x14ac:dyDescent="0.3">
      <c r="A18" s="144"/>
      <c r="B18" s="229"/>
      <c r="C18" s="146"/>
      <c r="D18" s="146"/>
      <c r="E18" s="146"/>
      <c r="F18" s="148"/>
      <c r="G18" s="148"/>
      <c r="H18" s="146"/>
      <c r="I18" s="71" t="s">
        <v>141</v>
      </c>
      <c r="J18" s="71" t="s">
        <v>142</v>
      </c>
      <c r="K18" s="71" t="s">
        <v>143</v>
      </c>
      <c r="L18" s="71" t="s">
        <v>144</v>
      </c>
      <c r="M18" s="146"/>
      <c r="N18" s="146"/>
      <c r="O18" s="163"/>
    </row>
    <row r="19" spans="1:15" ht="24.95" customHeight="1" thickBot="1" x14ac:dyDescent="0.3">
      <c r="A19" s="144"/>
      <c r="B19" s="229"/>
      <c r="C19" s="146"/>
      <c r="D19" s="146"/>
      <c r="E19" s="6">
        <v>0</v>
      </c>
      <c r="F19" s="149"/>
      <c r="G19" s="149"/>
      <c r="H19" s="70">
        <v>0</v>
      </c>
      <c r="I19" s="70">
        <v>0</v>
      </c>
      <c r="J19" s="70">
        <v>0</v>
      </c>
      <c r="K19" s="71">
        <v>0</v>
      </c>
      <c r="L19" s="71">
        <v>0</v>
      </c>
      <c r="M19" s="146"/>
      <c r="N19" s="146"/>
      <c r="O19" s="163"/>
    </row>
    <row r="20" spans="1:15" s="17" customFormat="1" ht="24.95" customHeight="1" thickBot="1" x14ac:dyDescent="0.3">
      <c r="A20" s="192" t="s">
        <v>148</v>
      </c>
      <c r="B20" s="185" t="s">
        <v>71</v>
      </c>
      <c r="C20" s="19" t="s">
        <v>11</v>
      </c>
      <c r="D20" s="16" t="s">
        <v>12</v>
      </c>
      <c r="E20" s="18">
        <f>SUM(E21:E24)</f>
        <v>1307.7102199999999</v>
      </c>
      <c r="F20" s="54">
        <f>SUM(F21:F24)</f>
        <v>213.91022000000001</v>
      </c>
      <c r="G20" s="34">
        <f>SUM(G21:G24)</f>
        <v>300</v>
      </c>
      <c r="H20" s="230">
        <f>SUM(H21:L24)</f>
        <v>193.8</v>
      </c>
      <c r="I20" s="230"/>
      <c r="J20" s="230"/>
      <c r="K20" s="230"/>
      <c r="L20" s="230"/>
      <c r="M20" s="34">
        <f>SUM(M21:M24)</f>
        <v>300</v>
      </c>
      <c r="N20" s="34">
        <f>SUM(N21:N24)</f>
        <v>300</v>
      </c>
      <c r="O20" s="238" t="s">
        <v>117</v>
      </c>
    </row>
    <row r="21" spans="1:15" s="17" customFormat="1" ht="32.450000000000003" customHeight="1" thickBot="1" x14ac:dyDescent="0.3">
      <c r="A21" s="192"/>
      <c r="B21" s="185"/>
      <c r="C21" s="19" t="s">
        <v>11</v>
      </c>
      <c r="D21" s="16" t="s">
        <v>29</v>
      </c>
      <c r="E21" s="18">
        <f>SUM(F21:N21)</f>
        <v>0</v>
      </c>
      <c r="F21" s="54">
        <v>0</v>
      </c>
      <c r="G21" s="34">
        <v>0</v>
      </c>
      <c r="H21" s="230">
        <v>0</v>
      </c>
      <c r="I21" s="230"/>
      <c r="J21" s="230"/>
      <c r="K21" s="230"/>
      <c r="L21" s="230"/>
      <c r="M21" s="18">
        <v>0</v>
      </c>
      <c r="N21" s="18">
        <v>0</v>
      </c>
      <c r="O21" s="238"/>
    </row>
    <row r="22" spans="1:15" s="17" customFormat="1" ht="32.450000000000003" customHeight="1" thickBot="1" x14ac:dyDescent="0.3">
      <c r="A22" s="192"/>
      <c r="B22" s="185"/>
      <c r="C22" s="19" t="s">
        <v>11</v>
      </c>
      <c r="D22" s="16" t="s">
        <v>23</v>
      </c>
      <c r="E22" s="34">
        <f>SUM(F22:N22)</f>
        <v>0</v>
      </c>
      <c r="F22" s="54">
        <v>0</v>
      </c>
      <c r="G22" s="34">
        <v>0</v>
      </c>
      <c r="H22" s="230">
        <v>0</v>
      </c>
      <c r="I22" s="230"/>
      <c r="J22" s="230"/>
      <c r="K22" s="230"/>
      <c r="L22" s="230"/>
      <c r="M22" s="18">
        <v>0</v>
      </c>
      <c r="N22" s="18">
        <v>0</v>
      </c>
      <c r="O22" s="238"/>
    </row>
    <row r="23" spans="1:15" s="17" customFormat="1" ht="45" customHeight="1" thickBot="1" x14ac:dyDescent="0.3">
      <c r="A23" s="192"/>
      <c r="B23" s="185"/>
      <c r="C23" s="19" t="s">
        <v>11</v>
      </c>
      <c r="D23" s="16" t="s">
        <v>22</v>
      </c>
      <c r="E23" s="34">
        <f>SUM(F23:N23)</f>
        <v>1307.7102199999999</v>
      </c>
      <c r="F23" s="54">
        <v>213.91022000000001</v>
      </c>
      <c r="G23" s="34">
        <v>300</v>
      </c>
      <c r="H23" s="230">
        <v>193.8</v>
      </c>
      <c r="I23" s="230"/>
      <c r="J23" s="230"/>
      <c r="K23" s="230"/>
      <c r="L23" s="230"/>
      <c r="M23" s="18">
        <v>300</v>
      </c>
      <c r="N23" s="18">
        <v>300</v>
      </c>
      <c r="O23" s="238"/>
    </row>
    <row r="24" spans="1:15" s="17" customFormat="1" ht="24.95" customHeight="1" thickBot="1" x14ac:dyDescent="0.3">
      <c r="A24" s="192"/>
      <c r="B24" s="185"/>
      <c r="C24" s="19" t="s">
        <v>11</v>
      </c>
      <c r="D24" s="16" t="s">
        <v>21</v>
      </c>
      <c r="E24" s="34">
        <f>SUM(F24:N24)</f>
        <v>0</v>
      </c>
      <c r="F24" s="54">
        <v>0</v>
      </c>
      <c r="G24" s="34">
        <v>0</v>
      </c>
      <c r="H24" s="230">
        <v>0</v>
      </c>
      <c r="I24" s="230"/>
      <c r="J24" s="230"/>
      <c r="K24" s="230"/>
      <c r="L24" s="230"/>
      <c r="M24" s="18">
        <v>0</v>
      </c>
      <c r="N24" s="18">
        <v>0</v>
      </c>
      <c r="O24" s="238"/>
    </row>
    <row r="25" spans="1:15" s="17" customFormat="1" ht="24.95" customHeight="1" thickBot="1" x14ac:dyDescent="0.3">
      <c r="A25" s="192"/>
      <c r="B25" s="239" t="s">
        <v>131</v>
      </c>
      <c r="C25" s="194" t="s">
        <v>14</v>
      </c>
      <c r="D25" s="194" t="s">
        <v>14</v>
      </c>
      <c r="E25" s="236" t="s">
        <v>15</v>
      </c>
      <c r="F25" s="233">
        <v>0</v>
      </c>
      <c r="G25" s="233">
        <v>50</v>
      </c>
      <c r="H25" s="236" t="s">
        <v>269</v>
      </c>
      <c r="I25" s="236" t="s">
        <v>16</v>
      </c>
      <c r="J25" s="236"/>
      <c r="K25" s="236"/>
      <c r="L25" s="236"/>
      <c r="M25" s="236">
        <v>1</v>
      </c>
      <c r="N25" s="236">
        <v>1</v>
      </c>
      <c r="O25" s="238"/>
    </row>
    <row r="26" spans="1:15" s="17" customFormat="1" ht="91.5" customHeight="1" thickBot="1" x14ac:dyDescent="0.3">
      <c r="A26" s="192"/>
      <c r="B26" s="239"/>
      <c r="C26" s="194"/>
      <c r="D26" s="194"/>
      <c r="E26" s="236"/>
      <c r="F26" s="234"/>
      <c r="G26" s="234"/>
      <c r="H26" s="236"/>
      <c r="I26" s="74" t="s">
        <v>141</v>
      </c>
      <c r="J26" s="74" t="s">
        <v>142</v>
      </c>
      <c r="K26" s="74" t="s">
        <v>143</v>
      </c>
      <c r="L26" s="74" t="s">
        <v>144</v>
      </c>
      <c r="M26" s="236"/>
      <c r="N26" s="236"/>
      <c r="O26" s="238"/>
    </row>
    <row r="27" spans="1:15" s="17" customFormat="1" ht="24.95" customHeight="1" thickBot="1" x14ac:dyDescent="0.3">
      <c r="A27" s="192"/>
      <c r="B27" s="239"/>
      <c r="C27" s="194"/>
      <c r="D27" s="194"/>
      <c r="E27" s="48">
        <f>F25+G25+H27+M25+N25</f>
        <v>52</v>
      </c>
      <c r="F27" s="235"/>
      <c r="G27" s="235"/>
      <c r="H27" s="73">
        <f>SUM(I27:L27)</f>
        <v>0</v>
      </c>
      <c r="I27" s="73">
        <v>0</v>
      </c>
      <c r="J27" s="73">
        <v>0</v>
      </c>
      <c r="K27" s="74">
        <v>0</v>
      </c>
      <c r="L27" s="74">
        <v>0</v>
      </c>
      <c r="M27" s="236"/>
      <c r="N27" s="236"/>
      <c r="O27" s="238"/>
    </row>
    <row r="28" spans="1:15" ht="24.95" customHeight="1" thickBot="1" x14ac:dyDescent="0.3">
      <c r="A28" s="144" t="s">
        <v>149</v>
      </c>
      <c r="B28" s="229" t="s">
        <v>210</v>
      </c>
      <c r="C28" s="6" t="s">
        <v>11</v>
      </c>
      <c r="D28" s="7" t="s">
        <v>12</v>
      </c>
      <c r="E28" s="15">
        <f>SUM(E29:E32)</f>
        <v>0</v>
      </c>
      <c r="F28" s="53">
        <f>SUM(F29:F32)</f>
        <v>0</v>
      </c>
      <c r="G28" s="32">
        <f>SUM(G29:G32)</f>
        <v>0</v>
      </c>
      <c r="H28" s="231">
        <f>SUM(H29:L32)</f>
        <v>0</v>
      </c>
      <c r="I28" s="231"/>
      <c r="J28" s="231"/>
      <c r="K28" s="231"/>
      <c r="L28" s="231"/>
      <c r="M28" s="32">
        <f>SUM(M29:M32)</f>
        <v>0</v>
      </c>
      <c r="N28" s="32">
        <f>SUM(N29:N32)</f>
        <v>0</v>
      </c>
      <c r="O28" s="163" t="s">
        <v>117</v>
      </c>
    </row>
    <row r="29" spans="1:15" ht="33" customHeight="1" thickBot="1" x14ac:dyDescent="0.3">
      <c r="A29" s="144"/>
      <c r="B29" s="229"/>
      <c r="C29" s="6" t="s">
        <v>11</v>
      </c>
      <c r="D29" s="7" t="s">
        <v>29</v>
      </c>
      <c r="E29" s="11">
        <f>SUM(F29:N29)</f>
        <v>0</v>
      </c>
      <c r="F29" s="53">
        <v>0</v>
      </c>
      <c r="G29" s="32">
        <v>0</v>
      </c>
      <c r="H29" s="231">
        <v>0</v>
      </c>
      <c r="I29" s="231"/>
      <c r="J29" s="231"/>
      <c r="K29" s="231"/>
      <c r="L29" s="231"/>
      <c r="M29" s="11">
        <v>0</v>
      </c>
      <c r="N29" s="11">
        <v>0</v>
      </c>
      <c r="O29" s="163"/>
    </row>
    <row r="30" spans="1:15" ht="33" customHeight="1" thickBot="1" x14ac:dyDescent="0.3">
      <c r="A30" s="144"/>
      <c r="B30" s="229"/>
      <c r="C30" s="6" t="s">
        <v>11</v>
      </c>
      <c r="D30" s="7" t="s">
        <v>23</v>
      </c>
      <c r="E30" s="32">
        <f>SUM(F30:N30)</f>
        <v>0</v>
      </c>
      <c r="F30" s="53">
        <v>0</v>
      </c>
      <c r="G30" s="32">
        <v>0</v>
      </c>
      <c r="H30" s="231">
        <v>0</v>
      </c>
      <c r="I30" s="231"/>
      <c r="J30" s="231"/>
      <c r="K30" s="231"/>
      <c r="L30" s="231"/>
      <c r="M30" s="11">
        <v>0</v>
      </c>
      <c r="N30" s="11">
        <v>0</v>
      </c>
      <c r="O30" s="163"/>
    </row>
    <row r="31" spans="1:15" ht="45" customHeight="1" thickBot="1" x14ac:dyDescent="0.3">
      <c r="A31" s="144"/>
      <c r="B31" s="229"/>
      <c r="C31" s="6" t="s">
        <v>11</v>
      </c>
      <c r="D31" s="7" t="s">
        <v>22</v>
      </c>
      <c r="E31" s="32">
        <f>SUM(F31:N31)</f>
        <v>0</v>
      </c>
      <c r="F31" s="53">
        <v>0</v>
      </c>
      <c r="G31" s="32">
        <v>0</v>
      </c>
      <c r="H31" s="232">
        <v>0</v>
      </c>
      <c r="I31" s="232"/>
      <c r="J31" s="232"/>
      <c r="K31" s="232"/>
      <c r="L31" s="232"/>
      <c r="M31" s="11">
        <v>0</v>
      </c>
      <c r="N31" s="11">
        <v>0</v>
      </c>
      <c r="O31" s="163"/>
    </row>
    <row r="32" spans="1:15" ht="24.95" customHeight="1" thickBot="1" x14ac:dyDescent="0.3">
      <c r="A32" s="144"/>
      <c r="B32" s="229"/>
      <c r="C32" s="6" t="s">
        <v>11</v>
      </c>
      <c r="D32" s="7" t="s">
        <v>21</v>
      </c>
      <c r="E32" s="32">
        <f>SUM(F32:N32)</f>
        <v>0</v>
      </c>
      <c r="F32" s="53">
        <v>0</v>
      </c>
      <c r="G32" s="32">
        <v>0</v>
      </c>
      <c r="H32" s="232">
        <v>0</v>
      </c>
      <c r="I32" s="232"/>
      <c r="J32" s="232"/>
      <c r="K32" s="232"/>
      <c r="L32" s="232"/>
      <c r="M32" s="11">
        <v>0</v>
      </c>
      <c r="N32" s="11">
        <v>0</v>
      </c>
      <c r="O32" s="163"/>
    </row>
    <row r="33" spans="1:15" ht="24.95" customHeight="1" thickBot="1" x14ac:dyDescent="0.3">
      <c r="A33" s="144"/>
      <c r="B33" s="229" t="s">
        <v>219</v>
      </c>
      <c r="C33" s="146" t="s">
        <v>14</v>
      </c>
      <c r="D33" s="146" t="s">
        <v>14</v>
      </c>
      <c r="E33" s="146" t="s">
        <v>15</v>
      </c>
      <c r="F33" s="147">
        <v>0</v>
      </c>
      <c r="G33" s="147">
        <v>0</v>
      </c>
      <c r="H33" s="146" t="s">
        <v>269</v>
      </c>
      <c r="I33" s="146" t="s">
        <v>16</v>
      </c>
      <c r="J33" s="146"/>
      <c r="K33" s="146"/>
      <c r="L33" s="146"/>
      <c r="M33" s="146">
        <v>0</v>
      </c>
      <c r="N33" s="146">
        <v>0</v>
      </c>
      <c r="O33" s="163"/>
    </row>
    <row r="34" spans="1:15" ht="33" customHeight="1" thickBot="1" x14ac:dyDescent="0.3">
      <c r="A34" s="144"/>
      <c r="B34" s="229"/>
      <c r="C34" s="146"/>
      <c r="D34" s="146"/>
      <c r="E34" s="146"/>
      <c r="F34" s="148"/>
      <c r="G34" s="148"/>
      <c r="H34" s="146"/>
      <c r="I34" s="71" t="s">
        <v>141</v>
      </c>
      <c r="J34" s="71" t="s">
        <v>142</v>
      </c>
      <c r="K34" s="71" t="s">
        <v>143</v>
      </c>
      <c r="L34" s="71" t="s">
        <v>144</v>
      </c>
      <c r="M34" s="146"/>
      <c r="N34" s="146"/>
      <c r="O34" s="163"/>
    </row>
    <row r="35" spans="1:15" ht="24.95" customHeight="1" thickBot="1" x14ac:dyDescent="0.3">
      <c r="A35" s="144"/>
      <c r="B35" s="229"/>
      <c r="C35" s="146"/>
      <c r="D35" s="146"/>
      <c r="E35" s="6">
        <f>F33+G33+H35+M33+N33</f>
        <v>0</v>
      </c>
      <c r="F35" s="149"/>
      <c r="G35" s="149"/>
      <c r="H35" s="70">
        <v>0</v>
      </c>
      <c r="I35" s="70">
        <v>0</v>
      </c>
      <c r="J35" s="70">
        <v>0</v>
      </c>
      <c r="K35" s="71">
        <v>0</v>
      </c>
      <c r="L35" s="71">
        <v>0</v>
      </c>
      <c r="M35" s="146"/>
      <c r="N35" s="146"/>
      <c r="O35" s="163"/>
    </row>
    <row r="36" spans="1:15" ht="24.95" customHeight="1" thickBot="1" x14ac:dyDescent="0.3">
      <c r="A36" s="161"/>
      <c r="B36" s="146" t="s">
        <v>32</v>
      </c>
      <c r="C36" s="146"/>
      <c r="D36" s="7" t="s">
        <v>33</v>
      </c>
      <c r="E36" s="11">
        <f>SUM(E37:E40)</f>
        <v>1307.7102199999999</v>
      </c>
      <c r="F36" s="53">
        <f>SUM(F37:F40)</f>
        <v>213.91022000000001</v>
      </c>
      <c r="G36" s="32">
        <f>SUM(G37:G40)</f>
        <v>300</v>
      </c>
      <c r="H36" s="231">
        <f>SUM(H37:L40)</f>
        <v>193.8</v>
      </c>
      <c r="I36" s="231"/>
      <c r="J36" s="231"/>
      <c r="K36" s="231"/>
      <c r="L36" s="231"/>
      <c r="M36" s="32">
        <f>SUM(M37:M40)</f>
        <v>300</v>
      </c>
      <c r="N36" s="32">
        <f>SUM(N37:N40)</f>
        <v>300</v>
      </c>
      <c r="O36" s="237"/>
    </row>
    <row r="37" spans="1:15" ht="33" customHeight="1" thickBot="1" x14ac:dyDescent="0.3">
      <c r="A37" s="161"/>
      <c r="B37" s="146"/>
      <c r="C37" s="146"/>
      <c r="D37" s="7" t="s">
        <v>29</v>
      </c>
      <c r="E37" s="11">
        <f>SUM(F37:N37)</f>
        <v>0</v>
      </c>
      <c r="F37" s="53">
        <f t="shared" ref="F37:H40" si="2">F8</f>
        <v>0</v>
      </c>
      <c r="G37" s="32">
        <f t="shared" si="2"/>
        <v>0</v>
      </c>
      <c r="H37" s="231">
        <f t="shared" si="2"/>
        <v>0</v>
      </c>
      <c r="I37" s="231"/>
      <c r="J37" s="231"/>
      <c r="K37" s="231"/>
      <c r="L37" s="231"/>
      <c r="M37" s="32">
        <f>M8</f>
        <v>0</v>
      </c>
      <c r="N37" s="32">
        <f>N8</f>
        <v>0</v>
      </c>
      <c r="O37" s="237"/>
    </row>
    <row r="38" spans="1:15" ht="33" customHeight="1" thickBot="1" x14ac:dyDescent="0.3">
      <c r="A38" s="161"/>
      <c r="B38" s="146"/>
      <c r="C38" s="146"/>
      <c r="D38" s="7" t="s">
        <v>23</v>
      </c>
      <c r="E38" s="32">
        <f>SUM(F38:N38)</f>
        <v>0</v>
      </c>
      <c r="F38" s="53">
        <f t="shared" si="2"/>
        <v>0</v>
      </c>
      <c r="G38" s="32">
        <f t="shared" si="2"/>
        <v>0</v>
      </c>
      <c r="H38" s="231">
        <f t="shared" si="2"/>
        <v>0</v>
      </c>
      <c r="I38" s="231"/>
      <c r="J38" s="231"/>
      <c r="K38" s="231"/>
      <c r="L38" s="231"/>
      <c r="M38" s="32">
        <f t="shared" ref="M38:N40" si="3">M9</f>
        <v>0</v>
      </c>
      <c r="N38" s="32">
        <f t="shared" si="3"/>
        <v>0</v>
      </c>
      <c r="O38" s="237"/>
    </row>
    <row r="39" spans="1:15" ht="45" customHeight="1" thickBot="1" x14ac:dyDescent="0.3">
      <c r="A39" s="161"/>
      <c r="B39" s="146"/>
      <c r="C39" s="146"/>
      <c r="D39" s="7" t="s">
        <v>13</v>
      </c>
      <c r="E39" s="32">
        <f>SUM(F39:N39)</f>
        <v>1307.7102199999999</v>
      </c>
      <c r="F39" s="53">
        <f t="shared" si="2"/>
        <v>213.91022000000001</v>
      </c>
      <c r="G39" s="32">
        <f t="shared" si="2"/>
        <v>300</v>
      </c>
      <c r="H39" s="231">
        <f t="shared" si="2"/>
        <v>193.8</v>
      </c>
      <c r="I39" s="231"/>
      <c r="J39" s="231"/>
      <c r="K39" s="231"/>
      <c r="L39" s="231"/>
      <c r="M39" s="32">
        <f t="shared" si="3"/>
        <v>300</v>
      </c>
      <c r="N39" s="32">
        <f t="shared" si="3"/>
        <v>300</v>
      </c>
      <c r="O39" s="237"/>
    </row>
    <row r="40" spans="1:15" ht="24.95" customHeight="1" thickBot="1" x14ac:dyDescent="0.3">
      <c r="A40" s="161"/>
      <c r="B40" s="146"/>
      <c r="C40" s="146"/>
      <c r="D40" s="7" t="s">
        <v>21</v>
      </c>
      <c r="E40" s="32">
        <f>SUM(F40:N40)</f>
        <v>0</v>
      </c>
      <c r="F40" s="53">
        <f t="shared" si="2"/>
        <v>0</v>
      </c>
      <c r="G40" s="32">
        <f t="shared" si="2"/>
        <v>0</v>
      </c>
      <c r="H40" s="231">
        <f t="shared" si="2"/>
        <v>0</v>
      </c>
      <c r="I40" s="231"/>
      <c r="J40" s="231"/>
      <c r="K40" s="231"/>
      <c r="L40" s="231"/>
      <c r="M40" s="32">
        <f t="shared" si="3"/>
        <v>0</v>
      </c>
      <c r="N40" s="32">
        <f t="shared" si="3"/>
        <v>0</v>
      </c>
      <c r="O40" s="237"/>
    </row>
    <row r="41" spans="1:15" ht="15.75" x14ac:dyDescent="0.25">
      <c r="O41" s="43"/>
    </row>
  </sheetData>
  <mergeCells count="80">
    <mergeCell ref="A2:O2"/>
    <mergeCell ref="O4:O5"/>
    <mergeCell ref="A1:N1"/>
    <mergeCell ref="H5:L5"/>
    <mergeCell ref="O7:O11"/>
    <mergeCell ref="H6:L6"/>
    <mergeCell ref="A4:A5"/>
    <mergeCell ref="B4:B5"/>
    <mergeCell ref="C4:C5"/>
    <mergeCell ref="D4:D5"/>
    <mergeCell ref="H7:L7"/>
    <mergeCell ref="H10:L10"/>
    <mergeCell ref="H11:L11"/>
    <mergeCell ref="H9:L9"/>
    <mergeCell ref="F4:N4"/>
    <mergeCell ref="H8:L8"/>
    <mergeCell ref="O12:O19"/>
    <mergeCell ref="D17:D19"/>
    <mergeCell ref="E17:E18"/>
    <mergeCell ref="H17:H18"/>
    <mergeCell ref="I17:L17"/>
    <mergeCell ref="M17:M19"/>
    <mergeCell ref="N17:N19"/>
    <mergeCell ref="H12:L12"/>
    <mergeCell ref="H15:L15"/>
    <mergeCell ref="H16:L16"/>
    <mergeCell ref="H13:L13"/>
    <mergeCell ref="H14:L14"/>
    <mergeCell ref="F17:F19"/>
    <mergeCell ref="O20:O27"/>
    <mergeCell ref="H23:L23"/>
    <mergeCell ref="H24:L24"/>
    <mergeCell ref="B25:B27"/>
    <mergeCell ref="C25:C27"/>
    <mergeCell ref="D25:D27"/>
    <mergeCell ref="H25:H26"/>
    <mergeCell ref="I25:L25"/>
    <mergeCell ref="M25:M27"/>
    <mergeCell ref="H21:L21"/>
    <mergeCell ref="H22:L22"/>
    <mergeCell ref="F25:F27"/>
    <mergeCell ref="N25:N27"/>
    <mergeCell ref="O28:O35"/>
    <mergeCell ref="B33:B35"/>
    <mergeCell ref="C33:C35"/>
    <mergeCell ref="D33:D35"/>
    <mergeCell ref="E33:E34"/>
    <mergeCell ref="H33:H34"/>
    <mergeCell ref="I33:L33"/>
    <mergeCell ref="M33:M35"/>
    <mergeCell ref="N33:N35"/>
    <mergeCell ref="H29:L29"/>
    <mergeCell ref="H30:L30"/>
    <mergeCell ref="F33:F35"/>
    <mergeCell ref="O36:O40"/>
    <mergeCell ref="H37:L37"/>
    <mergeCell ref="H38:L38"/>
    <mergeCell ref="H39:L39"/>
    <mergeCell ref="H40:L40"/>
    <mergeCell ref="A20:A27"/>
    <mergeCell ref="B20:B24"/>
    <mergeCell ref="H20:L20"/>
    <mergeCell ref="A12:A19"/>
    <mergeCell ref="A36:A40"/>
    <mergeCell ref="B36:C40"/>
    <mergeCell ref="H36:L36"/>
    <mergeCell ref="G33:G35"/>
    <mergeCell ref="H31:L31"/>
    <mergeCell ref="H32:L32"/>
    <mergeCell ref="G17:G19"/>
    <mergeCell ref="G25:G27"/>
    <mergeCell ref="E25:E26"/>
    <mergeCell ref="A28:A35"/>
    <mergeCell ref="B28:B32"/>
    <mergeCell ref="H28:L28"/>
    <mergeCell ref="B12:B16"/>
    <mergeCell ref="B17:B19"/>
    <mergeCell ref="C17:C19"/>
    <mergeCell ref="A7:A11"/>
    <mergeCell ref="B7:B11"/>
  </mergeCells>
  <printOptions horizontalCentered="1"/>
  <pageMargins left="0.19685039370078741" right="0.19685039370078741" top="0.78740157480314965" bottom="0.19685039370078741" header="0.51181102362204722" footer="0"/>
  <pageSetup paperSize="9" scale="61" fitToHeight="0" orientation="landscape" useFirstPageNumber="1" r:id="rId1"/>
  <headerFooter differentFirst="1" scaleWithDoc="0">
    <oddHeader>&amp;C&amp;P</oddHeader>
  </headerFooter>
  <rowBreaks count="1" manualBreakCount="1">
    <brk id="27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view="pageBreakPreview" zoomScale="80" zoomScaleNormal="60" zoomScaleSheetLayoutView="80" workbookViewId="0">
      <selection activeCell="H21" sqref="H21"/>
    </sheetView>
  </sheetViews>
  <sheetFormatPr defaultRowHeight="15" x14ac:dyDescent="0.25"/>
  <cols>
    <col min="1" max="1" width="5.7109375" customWidth="1"/>
    <col min="2" max="2" width="40.7109375" customWidth="1"/>
    <col min="3" max="3" width="15.7109375" customWidth="1"/>
    <col min="4" max="4" width="25.7109375" customWidth="1"/>
    <col min="5" max="10" width="15.7109375" customWidth="1"/>
    <col min="11" max="11" width="18.7109375" customWidth="1"/>
  </cols>
  <sheetData>
    <row r="1" spans="1:13" ht="15.95" customHeight="1" x14ac:dyDescent="0.25">
      <c r="A1" s="241" t="s">
        <v>232</v>
      </c>
      <c r="B1" s="242"/>
      <c r="C1" s="242"/>
      <c r="D1" s="242"/>
      <c r="E1" s="36"/>
      <c r="F1" s="36"/>
      <c r="G1" s="36"/>
    </row>
    <row r="2" spans="1:13" ht="15.95" customHeight="1" x14ac:dyDescent="0.25">
      <c r="A2" s="241" t="s">
        <v>212</v>
      </c>
      <c r="B2" s="241"/>
      <c r="C2" s="241"/>
      <c r="D2" s="241"/>
      <c r="E2" s="241"/>
      <c r="F2" s="241"/>
      <c r="G2" s="241"/>
    </row>
    <row r="3" spans="1:13" ht="15.95" customHeight="1" thickBot="1" x14ac:dyDescent="0.3"/>
    <row r="4" spans="1:13" ht="30" customHeight="1" thickBot="1" x14ac:dyDescent="0.3">
      <c r="A4" s="170" t="s">
        <v>279</v>
      </c>
      <c r="B4" s="171" t="s">
        <v>0</v>
      </c>
      <c r="C4" s="171" t="s">
        <v>1</v>
      </c>
      <c r="D4" s="171" t="s">
        <v>2</v>
      </c>
      <c r="E4" s="8" t="s">
        <v>3</v>
      </c>
      <c r="F4" s="210" t="s">
        <v>5</v>
      </c>
      <c r="G4" s="211"/>
      <c r="H4" s="211"/>
      <c r="I4" s="211"/>
      <c r="J4" s="212"/>
      <c r="K4" s="171" t="s">
        <v>145</v>
      </c>
    </row>
    <row r="5" spans="1:13" ht="30" customHeight="1" thickBot="1" x14ac:dyDescent="0.3">
      <c r="A5" s="170"/>
      <c r="B5" s="171"/>
      <c r="C5" s="171"/>
      <c r="D5" s="171"/>
      <c r="E5" s="8" t="s">
        <v>4</v>
      </c>
      <c r="F5" s="8" t="s">
        <v>133</v>
      </c>
      <c r="G5" s="8" t="s">
        <v>7</v>
      </c>
      <c r="H5" s="8" t="s">
        <v>8</v>
      </c>
      <c r="I5" s="8" t="s">
        <v>9</v>
      </c>
      <c r="J5" s="8" t="s">
        <v>10</v>
      </c>
      <c r="K5" s="171"/>
    </row>
    <row r="6" spans="1:13" ht="15" customHeight="1" thickBot="1" x14ac:dyDescent="0.3">
      <c r="A6" s="13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31">
        <v>11</v>
      </c>
    </row>
    <row r="7" spans="1:13" ht="26.25" customHeight="1" thickBot="1" x14ac:dyDescent="0.3">
      <c r="A7" s="144">
        <v>1</v>
      </c>
      <c r="B7" s="145" t="s">
        <v>211</v>
      </c>
      <c r="C7" s="6" t="s">
        <v>11</v>
      </c>
      <c r="D7" s="7" t="s">
        <v>12</v>
      </c>
      <c r="E7" s="11">
        <f t="shared" ref="E7:J7" si="0">SUM(E8:E11)</f>
        <v>246443.21692000001</v>
      </c>
      <c r="F7" s="32">
        <f t="shared" si="0"/>
        <v>40944.795190000004</v>
      </c>
      <c r="G7" s="32">
        <f t="shared" si="0"/>
        <v>44626.925260000004</v>
      </c>
      <c r="H7" s="32">
        <f t="shared" si="0"/>
        <v>51793.551529999997</v>
      </c>
      <c r="I7" s="32">
        <f t="shared" si="0"/>
        <v>53599.749509999994</v>
      </c>
      <c r="J7" s="32">
        <f t="shared" si="0"/>
        <v>55478.19543</v>
      </c>
      <c r="K7" s="163" t="s">
        <v>146</v>
      </c>
    </row>
    <row r="8" spans="1:13" ht="41.25" customHeight="1" thickBot="1" x14ac:dyDescent="0.3">
      <c r="A8" s="144"/>
      <c r="B8" s="145"/>
      <c r="C8" s="6" t="s">
        <v>11</v>
      </c>
      <c r="D8" s="7" t="s">
        <v>29</v>
      </c>
      <c r="E8" s="11">
        <f>SUM(F8:J8)</f>
        <v>0</v>
      </c>
      <c r="F8" s="11">
        <f>F13+F18</f>
        <v>0</v>
      </c>
      <c r="G8" s="32">
        <f>G13+G18</f>
        <v>0</v>
      </c>
      <c r="H8" s="32">
        <f>H13+H18</f>
        <v>0</v>
      </c>
      <c r="I8" s="32">
        <f>I13+I18</f>
        <v>0</v>
      </c>
      <c r="J8" s="32">
        <f>J13+J18</f>
        <v>0</v>
      </c>
      <c r="K8" s="163"/>
    </row>
    <row r="9" spans="1:13" ht="41.25" customHeight="1" thickBot="1" x14ac:dyDescent="0.3">
      <c r="A9" s="144"/>
      <c r="B9" s="145"/>
      <c r="C9" s="6" t="s">
        <v>11</v>
      </c>
      <c r="D9" s="7" t="s">
        <v>23</v>
      </c>
      <c r="E9" s="32">
        <f>SUM(F9:J9)</f>
        <v>0</v>
      </c>
      <c r="F9" s="32">
        <f t="shared" ref="F9:J11" si="1">F14+F19</f>
        <v>0</v>
      </c>
      <c r="G9" s="32">
        <f t="shared" si="1"/>
        <v>0</v>
      </c>
      <c r="H9" s="32">
        <f t="shared" si="1"/>
        <v>0</v>
      </c>
      <c r="I9" s="32">
        <f t="shared" si="1"/>
        <v>0</v>
      </c>
      <c r="J9" s="32">
        <f t="shared" si="1"/>
        <v>0</v>
      </c>
      <c r="K9" s="163"/>
    </row>
    <row r="10" spans="1:13" ht="52.5" customHeight="1" thickBot="1" x14ac:dyDescent="0.3">
      <c r="A10" s="144"/>
      <c r="B10" s="145"/>
      <c r="C10" s="6" t="s">
        <v>11</v>
      </c>
      <c r="D10" s="7" t="s">
        <v>13</v>
      </c>
      <c r="E10" s="32">
        <f>SUM(F10:J10)</f>
        <v>246443.21692000001</v>
      </c>
      <c r="F10" s="32">
        <f t="shared" si="1"/>
        <v>40944.795190000004</v>
      </c>
      <c r="G10" s="32">
        <f t="shared" si="1"/>
        <v>44626.925260000004</v>
      </c>
      <c r="H10" s="32">
        <f t="shared" si="1"/>
        <v>51793.551529999997</v>
      </c>
      <c r="I10" s="32">
        <f t="shared" si="1"/>
        <v>53599.749509999994</v>
      </c>
      <c r="J10" s="32">
        <f t="shared" si="1"/>
        <v>55478.19543</v>
      </c>
      <c r="K10" s="163"/>
      <c r="M10" t="s">
        <v>125</v>
      </c>
    </row>
    <row r="11" spans="1:13" ht="26.25" customHeight="1" thickBot="1" x14ac:dyDescent="0.3">
      <c r="A11" s="144"/>
      <c r="B11" s="145"/>
      <c r="C11" s="6" t="s">
        <v>11</v>
      </c>
      <c r="D11" s="7" t="s">
        <v>21</v>
      </c>
      <c r="E11" s="32">
        <f>SUM(F11:J11)</f>
        <v>0</v>
      </c>
      <c r="F11" s="32">
        <f t="shared" si="1"/>
        <v>0</v>
      </c>
      <c r="G11" s="32">
        <f t="shared" si="1"/>
        <v>0</v>
      </c>
      <c r="H11" s="32">
        <f t="shared" si="1"/>
        <v>0</v>
      </c>
      <c r="I11" s="32">
        <f t="shared" si="1"/>
        <v>0</v>
      </c>
      <c r="J11" s="32">
        <f t="shared" si="1"/>
        <v>0</v>
      </c>
      <c r="K11" s="163"/>
    </row>
    <row r="12" spans="1:13" ht="26.25" customHeight="1" thickBot="1" x14ac:dyDescent="0.3">
      <c r="A12" s="144" t="s">
        <v>147</v>
      </c>
      <c r="B12" s="145" t="s">
        <v>116</v>
      </c>
      <c r="C12" s="6" t="s">
        <v>11</v>
      </c>
      <c r="D12" s="7" t="s">
        <v>12</v>
      </c>
      <c r="E12" s="11">
        <f t="shared" ref="E12:J12" si="2">E15</f>
        <v>122446.48831</v>
      </c>
      <c r="F12" s="11">
        <f t="shared" si="2"/>
        <v>21102.707050000001</v>
      </c>
      <c r="G12" s="11">
        <f t="shared" si="2"/>
        <v>22203.1041</v>
      </c>
      <c r="H12" s="11">
        <f t="shared" si="2"/>
        <v>25469.426800000001</v>
      </c>
      <c r="I12" s="11">
        <f t="shared" si="2"/>
        <v>26368.24152</v>
      </c>
      <c r="J12" s="11">
        <f t="shared" si="2"/>
        <v>27303.008839999999</v>
      </c>
      <c r="K12" s="163" t="s">
        <v>146</v>
      </c>
      <c r="M12" t="s">
        <v>124</v>
      </c>
    </row>
    <row r="13" spans="1:13" ht="41.25" customHeight="1" thickBot="1" x14ac:dyDescent="0.3">
      <c r="A13" s="144"/>
      <c r="B13" s="145"/>
      <c r="C13" s="6" t="s">
        <v>11</v>
      </c>
      <c r="D13" s="7" t="s">
        <v>29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63"/>
    </row>
    <row r="14" spans="1:13" ht="41.25" customHeight="1" thickBot="1" x14ac:dyDescent="0.3">
      <c r="A14" s="144"/>
      <c r="B14" s="145"/>
      <c r="C14" s="6" t="s">
        <v>11</v>
      </c>
      <c r="D14" s="7" t="s">
        <v>23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63"/>
    </row>
    <row r="15" spans="1:13" ht="52.5" customHeight="1" thickBot="1" x14ac:dyDescent="0.3">
      <c r="A15" s="144"/>
      <c r="B15" s="145"/>
      <c r="C15" s="6" t="s">
        <v>11</v>
      </c>
      <c r="D15" s="7" t="s">
        <v>13</v>
      </c>
      <c r="E15" s="11">
        <f>F15+G15+H15+I15+J15</f>
        <v>122446.48831</v>
      </c>
      <c r="F15" s="11">
        <v>21102.707050000001</v>
      </c>
      <c r="G15" s="47">
        <v>22203.1041</v>
      </c>
      <c r="H15" s="11">
        <f>22471.3198+1741+1257.107</f>
        <v>25469.426800000001</v>
      </c>
      <c r="I15" s="14">
        <f>23370.13452+1741+1257.107</f>
        <v>26368.24152</v>
      </c>
      <c r="J15" s="47">
        <f>24304.90184+1741+1257.107</f>
        <v>27303.008839999999</v>
      </c>
      <c r="K15" s="163"/>
      <c r="M15" t="s">
        <v>122</v>
      </c>
    </row>
    <row r="16" spans="1:13" ht="26.25" customHeight="1" thickBot="1" x14ac:dyDescent="0.3">
      <c r="A16" s="144"/>
      <c r="B16" s="145"/>
      <c r="C16" s="6" t="s">
        <v>11</v>
      </c>
      <c r="D16" s="7" t="s">
        <v>21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63"/>
    </row>
    <row r="17" spans="1:14" ht="26.25" customHeight="1" thickBot="1" x14ac:dyDescent="0.3">
      <c r="A17" s="144" t="s">
        <v>148</v>
      </c>
      <c r="B17" s="145" t="s">
        <v>140</v>
      </c>
      <c r="C17" s="6" t="s">
        <v>11</v>
      </c>
      <c r="D17" s="7" t="s">
        <v>12</v>
      </c>
      <c r="E17" s="11">
        <f t="shared" ref="E17:J17" si="3">E20</f>
        <v>123996.72860999999</v>
      </c>
      <c r="F17" s="11">
        <f t="shared" si="3"/>
        <v>19842.08814</v>
      </c>
      <c r="G17" s="14">
        <f t="shared" si="3"/>
        <v>22423.82116</v>
      </c>
      <c r="H17" s="14">
        <f t="shared" si="3"/>
        <v>26324.12473</v>
      </c>
      <c r="I17" s="14">
        <f t="shared" si="3"/>
        <v>27231.507989999998</v>
      </c>
      <c r="J17" s="14">
        <f t="shared" si="3"/>
        <v>28175.186590000001</v>
      </c>
      <c r="K17" s="163" t="s">
        <v>146</v>
      </c>
      <c r="M17" t="s">
        <v>123</v>
      </c>
    </row>
    <row r="18" spans="1:14" ht="41.25" customHeight="1" thickBot="1" x14ac:dyDescent="0.3">
      <c r="A18" s="144"/>
      <c r="B18" s="145"/>
      <c r="C18" s="6" t="s">
        <v>11</v>
      </c>
      <c r="D18" s="7" t="s">
        <v>29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63"/>
    </row>
    <row r="19" spans="1:14" ht="41.25" customHeight="1" thickBot="1" x14ac:dyDescent="0.3">
      <c r="A19" s="144"/>
      <c r="B19" s="145"/>
      <c r="C19" s="6" t="s">
        <v>11</v>
      </c>
      <c r="D19" s="7" t="s">
        <v>23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63"/>
    </row>
    <row r="20" spans="1:14" ht="52.5" customHeight="1" thickBot="1" x14ac:dyDescent="0.3">
      <c r="A20" s="144"/>
      <c r="B20" s="145"/>
      <c r="C20" s="6" t="s">
        <v>11</v>
      </c>
      <c r="D20" s="7" t="s">
        <v>22</v>
      </c>
      <c r="E20" s="11">
        <f>F20+G20+H20+I20+J20</f>
        <v>123996.72860999999</v>
      </c>
      <c r="F20" s="12">
        <v>19842.08814</v>
      </c>
      <c r="G20" s="55">
        <v>22423.82116</v>
      </c>
      <c r="H20" s="11">
        <f>22690.12473+3634</f>
        <v>26324.12473</v>
      </c>
      <c r="I20" s="14">
        <f>23597.50799+3634</f>
        <v>27231.507989999998</v>
      </c>
      <c r="J20" s="47">
        <f>24541.18659+3634</f>
        <v>28175.186590000001</v>
      </c>
      <c r="K20" s="163"/>
    </row>
    <row r="21" spans="1:14" ht="26.25" customHeight="1" thickBot="1" x14ac:dyDescent="0.3">
      <c r="A21" s="144"/>
      <c r="B21" s="145"/>
      <c r="C21" s="6" t="s">
        <v>11</v>
      </c>
      <c r="D21" s="7" t="s">
        <v>21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63"/>
    </row>
    <row r="22" spans="1:14" ht="26.25" customHeight="1" thickBot="1" x14ac:dyDescent="0.3">
      <c r="A22" s="243"/>
      <c r="B22" s="146" t="s">
        <v>32</v>
      </c>
      <c r="C22" s="146"/>
      <c r="D22" s="7" t="s">
        <v>33</v>
      </c>
      <c r="E22" s="11">
        <f t="shared" ref="E22:J22" si="4">SUM(E23:E26)</f>
        <v>246443.21692000001</v>
      </c>
      <c r="F22" s="32">
        <f t="shared" si="4"/>
        <v>40944.795190000004</v>
      </c>
      <c r="G22" s="32">
        <f t="shared" si="4"/>
        <v>44626.925260000004</v>
      </c>
      <c r="H22" s="32">
        <f t="shared" si="4"/>
        <v>51793.551529999997</v>
      </c>
      <c r="I22" s="32">
        <f t="shared" si="4"/>
        <v>53599.749509999994</v>
      </c>
      <c r="J22" s="32">
        <f t="shared" si="4"/>
        <v>55478.19543</v>
      </c>
      <c r="K22" s="244"/>
      <c r="N22" t="s">
        <v>130</v>
      </c>
    </row>
    <row r="23" spans="1:14" ht="41.25" customHeight="1" thickBot="1" x14ac:dyDescent="0.3">
      <c r="A23" s="243"/>
      <c r="B23" s="146"/>
      <c r="C23" s="146"/>
      <c r="D23" s="7" t="s">
        <v>29</v>
      </c>
      <c r="E23" s="11">
        <f>SUM(F23:J23)</f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244"/>
    </row>
    <row r="24" spans="1:14" ht="41.25" customHeight="1" thickBot="1" x14ac:dyDescent="0.3">
      <c r="A24" s="243"/>
      <c r="B24" s="146"/>
      <c r="C24" s="146"/>
      <c r="D24" s="7" t="s">
        <v>23</v>
      </c>
      <c r="E24" s="32">
        <f>SUM(F24:J24)</f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244"/>
    </row>
    <row r="25" spans="1:14" ht="52.5" customHeight="1" thickBot="1" x14ac:dyDescent="0.3">
      <c r="A25" s="243"/>
      <c r="B25" s="146"/>
      <c r="C25" s="146"/>
      <c r="D25" s="7" t="s">
        <v>13</v>
      </c>
      <c r="E25" s="32">
        <f>SUM(F25:J25)</f>
        <v>246443.21692000001</v>
      </c>
      <c r="F25" s="11">
        <f>F7</f>
        <v>40944.795190000004</v>
      </c>
      <c r="G25" s="11">
        <f>G7</f>
        <v>44626.925260000004</v>
      </c>
      <c r="H25" s="11">
        <f>H7</f>
        <v>51793.551529999997</v>
      </c>
      <c r="I25" s="11">
        <f>I7</f>
        <v>53599.749509999994</v>
      </c>
      <c r="J25" s="11">
        <f>J7</f>
        <v>55478.19543</v>
      </c>
      <c r="K25" s="244"/>
    </row>
    <row r="26" spans="1:14" ht="26.25" customHeight="1" thickBot="1" x14ac:dyDescent="0.3">
      <c r="A26" s="243"/>
      <c r="B26" s="146"/>
      <c r="C26" s="146"/>
      <c r="D26" s="7" t="s">
        <v>21</v>
      </c>
      <c r="E26" s="32">
        <f>SUM(F26:J26)</f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244"/>
    </row>
    <row r="27" spans="1:14" ht="15.75" x14ac:dyDescent="0.25">
      <c r="A27" s="9"/>
      <c r="B27" s="9"/>
      <c r="C27" s="9"/>
      <c r="D27" s="9"/>
      <c r="E27" s="9"/>
      <c r="F27" s="9"/>
      <c r="G27" s="9" t="s">
        <v>127</v>
      </c>
      <c r="H27" s="9" t="s">
        <v>126</v>
      </c>
      <c r="I27" s="9"/>
      <c r="J27" s="9"/>
      <c r="K27" s="43"/>
    </row>
    <row r="29" spans="1:14" x14ac:dyDescent="0.25">
      <c r="G29" t="s">
        <v>128</v>
      </c>
    </row>
    <row r="30" spans="1:14" x14ac:dyDescent="0.25">
      <c r="G30" t="s">
        <v>129</v>
      </c>
    </row>
  </sheetData>
  <mergeCells count="20">
    <mergeCell ref="A22:A26"/>
    <mergeCell ref="B22:C26"/>
    <mergeCell ref="K22:K26"/>
    <mergeCell ref="K17:K21"/>
    <mergeCell ref="B7:B11"/>
    <mergeCell ref="A7:A11"/>
    <mergeCell ref="A12:A16"/>
    <mergeCell ref="B12:B16"/>
    <mergeCell ref="K7:K11"/>
    <mergeCell ref="K12:K16"/>
    <mergeCell ref="A17:A21"/>
    <mergeCell ref="B17:B21"/>
    <mergeCell ref="K4:K5"/>
    <mergeCell ref="A1:D1"/>
    <mergeCell ref="A4:A5"/>
    <mergeCell ref="B4:B5"/>
    <mergeCell ref="C4:C5"/>
    <mergeCell ref="D4:D5"/>
    <mergeCell ref="A2:G2"/>
    <mergeCell ref="F4:J4"/>
  </mergeCells>
  <printOptions horizontalCentered="1"/>
  <pageMargins left="0.19685039370078741" right="0.19685039370078741" top="0.74803149606299213" bottom="0.19685039370078741" header="0.51181102362204722" footer="0"/>
  <pageSetup paperSize="9" scale="71" fitToHeight="0" orientation="landscape" useFirstPageNumber="1" r:id="rId1"/>
  <rowBreaks count="1" manualBreakCount="1">
    <brk id="21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Паспорт</vt:lpstr>
      <vt:lpstr>ПМ1</vt:lpstr>
      <vt:lpstr>ПМ2</vt:lpstr>
      <vt:lpstr>ПМ3</vt:lpstr>
      <vt:lpstr>ПМ4</vt:lpstr>
      <vt:lpstr>ПМ5</vt:lpstr>
      <vt:lpstr>ПМ6</vt:lpstr>
      <vt:lpstr>Паспорт!Область_печати</vt:lpstr>
      <vt:lpstr>ПМ1!Область_печати</vt:lpstr>
      <vt:lpstr>ПМ2!Область_печати</vt:lpstr>
      <vt:lpstr>ПМ3!Область_печати</vt:lpstr>
      <vt:lpstr>ПМ4!Область_печати</vt:lpstr>
      <vt:lpstr>ПМ5!Область_печати</vt:lpstr>
      <vt:lpstr>ПМ6!Область_печати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2025-12-22T09:00:55Z</dcterms:modified>
</cp:coreProperties>
</file>