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5440" windowHeight="15390" tabRatio="733"/>
  </bookViews>
  <sheets>
    <sheet name="Перечень мероприятий ПП 6" sheetId="19" r:id="rId1"/>
  </sheets>
  <definedNames>
    <definedName name="_xlnm.Print_Area" localSheetId="0">'Перечень мероприятий ПП 6'!$A$1:$O$68</definedName>
  </definedNames>
  <calcPr calcId="145621"/>
</workbook>
</file>

<file path=xl/calcChain.xml><?xml version="1.0" encoding="utf-8"?>
<calcChain xmlns="http://schemas.openxmlformats.org/spreadsheetml/2006/main">
  <c r="L59" i="19" l="1"/>
  <c r="L40" i="19" l="1"/>
  <c r="L30" i="19"/>
  <c r="L27" i="19" s="1"/>
  <c r="L49" i="19" l="1"/>
  <c r="N30" i="19" l="1"/>
  <c r="M30" i="19"/>
  <c r="K49" i="19" l="1"/>
  <c r="K47" i="19" s="1"/>
  <c r="L23" i="19" l="1"/>
  <c r="M23" i="19"/>
  <c r="N23" i="19"/>
  <c r="L24" i="19"/>
  <c r="M24" i="19"/>
  <c r="N24" i="19"/>
  <c r="L25" i="19"/>
  <c r="M25" i="19"/>
  <c r="N25" i="19"/>
  <c r="L26" i="19"/>
  <c r="M26" i="19"/>
  <c r="N26" i="19"/>
  <c r="K23" i="19"/>
  <c r="K24" i="19"/>
  <c r="K26" i="19"/>
  <c r="E61" i="19" l="1"/>
  <c r="E60" i="19"/>
  <c r="E59" i="19"/>
  <c r="E58" i="19"/>
  <c r="N57" i="19"/>
  <c r="M57" i="19"/>
  <c r="L57" i="19"/>
  <c r="K57" i="19"/>
  <c r="F57" i="19"/>
  <c r="N56" i="19"/>
  <c r="M56" i="19"/>
  <c r="L56" i="19"/>
  <c r="K56" i="19"/>
  <c r="F56" i="19"/>
  <c r="N55" i="19"/>
  <c r="M55" i="19"/>
  <c r="L55" i="19"/>
  <c r="K55" i="19"/>
  <c r="F55" i="19"/>
  <c r="N54" i="19"/>
  <c r="M54" i="19"/>
  <c r="L54" i="19"/>
  <c r="K54" i="19"/>
  <c r="F54" i="19"/>
  <c r="N53" i="19"/>
  <c r="M53" i="19"/>
  <c r="L53" i="19"/>
  <c r="K53" i="19"/>
  <c r="F53" i="19"/>
  <c r="E51" i="19"/>
  <c r="E50" i="19"/>
  <c r="E49" i="19"/>
  <c r="E48" i="19"/>
  <c r="N47" i="19"/>
  <c r="M47" i="19"/>
  <c r="L47" i="19"/>
  <c r="F47" i="19"/>
  <c r="N46" i="19"/>
  <c r="M46" i="19"/>
  <c r="L46" i="19"/>
  <c r="K46" i="19"/>
  <c r="F46" i="19"/>
  <c r="N45" i="19"/>
  <c r="M45" i="19"/>
  <c r="L45" i="19"/>
  <c r="K45" i="19"/>
  <c r="F45" i="19"/>
  <c r="N44" i="19"/>
  <c r="M44" i="19"/>
  <c r="L44" i="19"/>
  <c r="K44" i="19"/>
  <c r="F44" i="19"/>
  <c r="N43" i="19"/>
  <c r="M43" i="19"/>
  <c r="L43" i="19"/>
  <c r="K43" i="19"/>
  <c r="F43" i="19"/>
  <c r="E41" i="19"/>
  <c r="E40" i="19"/>
  <c r="E39" i="19"/>
  <c r="E38" i="19"/>
  <c r="N37" i="19"/>
  <c r="M37" i="19"/>
  <c r="L37" i="19"/>
  <c r="F37" i="19"/>
  <c r="E36" i="19"/>
  <c r="E35" i="19"/>
  <c r="E34" i="19"/>
  <c r="E33" i="19"/>
  <c r="N32" i="19"/>
  <c r="M32" i="19"/>
  <c r="L32" i="19"/>
  <c r="K32" i="19"/>
  <c r="F32" i="19"/>
  <c r="E31" i="19"/>
  <c r="K30" i="19"/>
  <c r="K25" i="19" s="1"/>
  <c r="K10" i="19" s="1"/>
  <c r="F30" i="19"/>
  <c r="F27" i="19" s="1"/>
  <c r="E29" i="19"/>
  <c r="E28" i="19"/>
  <c r="N27" i="19"/>
  <c r="M27" i="19"/>
  <c r="N11" i="19"/>
  <c r="M11" i="19"/>
  <c r="L11" i="19"/>
  <c r="K11" i="19"/>
  <c r="E26" i="19"/>
  <c r="M10" i="19"/>
  <c r="L10" i="19"/>
  <c r="F25" i="19"/>
  <c r="F22" i="19" s="1"/>
  <c r="M9" i="19"/>
  <c r="L9" i="19"/>
  <c r="E24" i="19"/>
  <c r="N8" i="19"/>
  <c r="L8" i="19"/>
  <c r="K8" i="19"/>
  <c r="E21" i="19"/>
  <c r="E20" i="19"/>
  <c r="E19" i="19"/>
  <c r="E18" i="19"/>
  <c r="N17" i="19"/>
  <c r="M17" i="19"/>
  <c r="L17" i="19"/>
  <c r="K17" i="19"/>
  <c r="F17" i="19"/>
  <c r="E16" i="19"/>
  <c r="E15" i="19"/>
  <c r="E14" i="19"/>
  <c r="E13" i="19"/>
  <c r="N12" i="19"/>
  <c r="M12" i="19"/>
  <c r="L12" i="19"/>
  <c r="K12" i="19"/>
  <c r="F12" i="19"/>
  <c r="F11" i="19"/>
  <c r="N10" i="19"/>
  <c r="N9" i="19"/>
  <c r="K9" i="19"/>
  <c r="F9" i="19"/>
  <c r="M8" i="19"/>
  <c r="F8" i="19"/>
  <c r="M63" i="19" l="1"/>
  <c r="E37" i="19"/>
  <c r="K52" i="19"/>
  <c r="N65" i="19"/>
  <c r="F66" i="19"/>
  <c r="F10" i="19"/>
  <c r="E10" i="19" s="1"/>
  <c r="E12" i="19"/>
  <c r="K27" i="19"/>
  <c r="K22" i="19" s="1"/>
  <c r="F52" i="19"/>
  <c r="E54" i="19"/>
  <c r="K63" i="19"/>
  <c r="L63" i="19"/>
  <c r="E30" i="19"/>
  <c r="L52" i="19"/>
  <c r="N64" i="19"/>
  <c r="L22" i="19"/>
  <c r="E25" i="19"/>
  <c r="M22" i="19"/>
  <c r="E32" i="19"/>
  <c r="F64" i="19"/>
  <c r="E17" i="19"/>
  <c r="N22" i="19"/>
  <c r="E43" i="19"/>
  <c r="K42" i="19"/>
  <c r="N52" i="19"/>
  <c r="L42" i="19"/>
  <c r="M42" i="19"/>
  <c r="N42" i="19"/>
  <c r="E9" i="19"/>
  <c r="K64" i="19"/>
  <c r="L65" i="19"/>
  <c r="F42" i="19"/>
  <c r="L64" i="19"/>
  <c r="M65" i="19"/>
  <c r="N66" i="19"/>
  <c r="E53" i="19"/>
  <c r="M64" i="19"/>
  <c r="E47" i="19"/>
  <c r="M52" i="19"/>
  <c r="F63" i="19"/>
  <c r="E46" i="19"/>
  <c r="E57" i="19"/>
  <c r="E45" i="19"/>
  <c r="E56" i="19"/>
  <c r="E44" i="19"/>
  <c r="K65" i="19"/>
  <c r="E55" i="19"/>
  <c r="F7" i="19"/>
  <c r="E11" i="19"/>
  <c r="K66" i="19"/>
  <c r="L7" i="19"/>
  <c r="L66" i="19"/>
  <c r="M66" i="19"/>
  <c r="M7" i="19"/>
  <c r="E8" i="19"/>
  <c r="N63" i="19"/>
  <c r="N7" i="19"/>
  <c r="E23" i="19"/>
  <c r="K7" i="19"/>
  <c r="E52" i="19" l="1"/>
  <c r="K62" i="19"/>
  <c r="E27" i="19"/>
  <c r="F65" i="19"/>
  <c r="F62" i="19" s="1"/>
  <c r="E22" i="19"/>
  <c r="E66" i="19"/>
  <c r="E63" i="19"/>
  <c r="E64" i="19"/>
  <c r="E42" i="19"/>
  <c r="N62" i="19"/>
  <c r="M62" i="19"/>
  <c r="L62" i="19"/>
  <c r="E7" i="19"/>
  <c r="E65" i="19" l="1"/>
  <c r="E62" i="19"/>
</calcChain>
</file>

<file path=xl/sharedStrings.xml><?xml version="1.0" encoding="utf-8"?>
<sst xmlns="http://schemas.openxmlformats.org/spreadsheetml/2006/main" count="121" uniqueCount="49">
  <si>
    <t>Средства бюджета городского округа Жуковский</t>
  </si>
  <si>
    <t>Источники финансирования</t>
  </si>
  <si>
    <t>Объем финансирования по годам (тыс. руб.)</t>
  </si>
  <si>
    <t>2024 год</t>
  </si>
  <si>
    <t>№ п/п</t>
  </si>
  <si>
    <t>2023 год</t>
  </si>
  <si>
    <t>2025 год</t>
  </si>
  <si>
    <t>2027 год</t>
  </si>
  <si>
    <t>2023-2027</t>
  </si>
  <si>
    <t>Средства бюджета Московской области</t>
  </si>
  <si>
    <t>Средства федерального бюджета</t>
  </si>
  <si>
    <t>Внебюджетные средства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</si>
  <si>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</si>
  <si>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</si>
  <si>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</si>
  <si>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</si>
  <si>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</si>
  <si>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1.1</t>
  </si>
  <si>
    <t>Итого по подпрограмме</t>
  </si>
  <si>
    <t>2026 год</t>
  </si>
  <si>
    <t>2.</t>
  </si>
  <si>
    <t>1.3.</t>
  </si>
  <si>
    <t>1.2.</t>
  </si>
  <si>
    <t>1.4.</t>
  </si>
  <si>
    <t>2.1.</t>
  </si>
  <si>
    <t>3.</t>
  </si>
  <si>
    <t>3.1.</t>
  </si>
  <si>
    <t>4.</t>
  </si>
  <si>
    <t>МУ МЦ "Дружба"</t>
  </si>
  <si>
    <r>
      <t xml:space="preserve">                      10</t>
    </r>
    <r>
      <rPr>
        <b/>
        <sz val="12"/>
        <color theme="1"/>
        <rFont val="Times New Roman"/>
        <family val="1"/>
        <charset val="204"/>
      </rPr>
      <t>.  Перечень мероприятий подпрограммы 6 «Обеспечивающая подпрограмма»</t>
    </r>
  </si>
  <si>
    <t>Основное мероприятие 01.
Создание условий для реализации полномочий органов местного самоуправления</t>
  </si>
  <si>
    <t>Мероприятие 01.02. Обеспечение деятельности муниципальных органов - комитет по молодежной политике</t>
  </si>
  <si>
    <t>Мероприятие 01.03. Расходы на обеспечение деятельности (оказание услуг) муниципальных учреждений в сфере молодежной политики</t>
  </si>
  <si>
    <t>Мероприятие 01.04.
Проведение капитального ремонта, технического переоснащения и благоустройства территорий учреждений в сфере молодежной политики</t>
  </si>
  <si>
    <t>Мероприятие 03.01.
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</si>
  <si>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03 
Осуществление первичного воинского учета</t>
  </si>
  <si>
    <t>Основное мероприятие 04
Корректировка списков кандидатов в присяжные заседатели федеральных судов общей юрисдикции в Российской Федерации</t>
  </si>
  <si>
    <t>Мероприятие 04.01.
Составление (изменение) списков кандидатов в присяжные заседатели федеральных судов общей юрисдикции в Российской Федерации</t>
  </si>
  <si>
    <t>Мероприятие 01.03.01. Обеспечение выполнения муниципального задания МУ «МЦ «Дружба»</t>
  </si>
  <si>
    <t>Мероприятие 01.03.02. Проведение текущего ремонта МУ «МЦ «Дружба»</t>
  </si>
  <si>
    <t>1.3.1.</t>
  </si>
  <si>
    <t>1.3.2.</t>
  </si>
  <si>
    <t>Военно-учетный стол Администрации городского округа Жуковский</t>
  </si>
  <si>
    <t>Мероприятие 01.01. Расходы на обеспечение деятельности (оказание услуг) муниципальных учреждений в сфере информационной политики</t>
  </si>
  <si>
    <t>».</t>
  </si>
  <si>
    <t>___________________________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</si>
  <si>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</t>
  </si>
  <si>
    <t>Административное управление Администрации городского округа Жуковский</t>
  </si>
  <si>
    <t>Приложение №4 к постановлению
Администрации городского округа
Жуковский от « _19__ » ___12__ 2025_  г. №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</si>
</sst>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4" fillId="0" borderId="0" xfId="0" applyFont="1"/>
    <xf numFmtId="0" fontId="4" fillId="0" borderId="11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164" fontId="4" fillId="0" borderId="24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top" wrapText="1"/>
    </xf>
    <xf numFmtId="0" fontId="3" fillId="0" borderId="13" xfId="0" applyFont="1" applyBorder="1"/>
    <xf numFmtId="0" fontId="11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3" fillId="0" borderId="14" xfId="0" applyFont="1" applyBorder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/>
    </xf>
    <xf numFmtId="0" fontId="2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49" fontId="4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49" fontId="4" fillId="0" borderId="15" xfId="0" applyNumberFormat="1" applyFont="1" applyBorder="1" applyAlignment="1">
      <alignment horizontal="center" vertical="top" wrapText="1"/>
    </xf>
    <xf numFmtId="0" fontId="3" fillId="0" borderId="18" xfId="0" applyFont="1" applyBorder="1"/>
    <xf numFmtId="0" fontId="3" fillId="0" borderId="21" xfId="0" applyFont="1" applyBorder="1"/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/>
    <xf numFmtId="0" fontId="6" fillId="0" borderId="19" xfId="0" applyFont="1" applyBorder="1"/>
    <xf numFmtId="0" fontId="5" fillId="0" borderId="20" xfId="0" applyFont="1" applyBorder="1"/>
    <xf numFmtId="0" fontId="6" fillId="0" borderId="22" xfId="0" applyFont="1" applyBorder="1"/>
    <xf numFmtId="0" fontId="5" fillId="0" borderId="23" xfId="0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68"/>
  <sheetViews>
    <sheetView tabSelected="1" view="pageBreakPreview" zoomScale="115" zoomScaleNormal="100" zoomScaleSheetLayoutView="115" workbookViewId="0">
      <selection activeCell="L1" sqref="L1:O1"/>
    </sheetView>
  </sheetViews>
  <sheetFormatPr defaultRowHeight="15" x14ac:dyDescent="0.25"/>
  <cols>
    <col min="1" max="1" width="7.42578125" customWidth="1"/>
    <col min="2" max="2" width="18.28515625" customWidth="1"/>
    <col min="3" max="3" width="12.5703125" customWidth="1"/>
    <col min="4" max="4" width="15.85546875" customWidth="1"/>
    <col min="5" max="5" width="14.5703125" bestFit="1" customWidth="1"/>
    <col min="6" max="6" width="5.5703125" customWidth="1"/>
    <col min="7" max="7" width="2.28515625" customWidth="1"/>
    <col min="8" max="8" width="2.140625" customWidth="1"/>
    <col min="9" max="9" width="2.42578125" customWidth="1"/>
    <col min="10" max="10" width="0.7109375" customWidth="1"/>
    <col min="11" max="11" width="11.28515625" customWidth="1"/>
    <col min="12" max="12" width="11.28515625" style="12" bestFit="1" customWidth="1"/>
    <col min="13" max="13" width="11.7109375" style="12" bestFit="1" customWidth="1"/>
    <col min="14" max="14" width="11.42578125" customWidth="1"/>
    <col min="15" max="15" width="22.5703125" customWidth="1"/>
  </cols>
  <sheetData>
    <row r="1" spans="1:16" ht="45" customHeight="1" x14ac:dyDescent="0.25">
      <c r="L1" s="60" t="s">
        <v>48</v>
      </c>
      <c r="M1" s="60"/>
      <c r="N1" s="60"/>
      <c r="O1" s="60"/>
    </row>
    <row r="2" spans="1:16" ht="44.25" customHeight="1" x14ac:dyDescent="0.2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34"/>
      <c r="M2" s="34"/>
      <c r="N2" s="34"/>
      <c r="O2" s="34"/>
    </row>
    <row r="3" spans="1:16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6"/>
      <c r="O3" s="36"/>
    </row>
    <row r="4" spans="1:16" x14ac:dyDescent="0.25">
      <c r="A4" s="37" t="s">
        <v>4</v>
      </c>
      <c r="B4" s="37" t="s">
        <v>12</v>
      </c>
      <c r="C4" s="37" t="s">
        <v>13</v>
      </c>
      <c r="D4" s="37" t="s">
        <v>1</v>
      </c>
      <c r="E4" s="37" t="s">
        <v>14</v>
      </c>
      <c r="F4" s="40" t="s">
        <v>2</v>
      </c>
      <c r="G4" s="41"/>
      <c r="H4" s="41"/>
      <c r="I4" s="41"/>
      <c r="J4" s="41"/>
      <c r="K4" s="41"/>
      <c r="L4" s="41"/>
      <c r="M4" s="41"/>
      <c r="N4" s="41"/>
      <c r="O4" s="37" t="s">
        <v>15</v>
      </c>
      <c r="P4" s="1"/>
    </row>
    <row r="5" spans="1:16" ht="43.5" customHeight="1" x14ac:dyDescent="0.25">
      <c r="A5" s="38"/>
      <c r="B5" s="39"/>
      <c r="C5" s="39"/>
      <c r="D5" s="39"/>
      <c r="E5" s="39"/>
      <c r="F5" s="40" t="s">
        <v>5</v>
      </c>
      <c r="G5" s="42"/>
      <c r="H5" s="42"/>
      <c r="I5" s="42"/>
      <c r="J5" s="43"/>
      <c r="K5" s="2" t="s">
        <v>3</v>
      </c>
      <c r="L5" s="13" t="s">
        <v>6</v>
      </c>
      <c r="M5" s="13" t="s">
        <v>19</v>
      </c>
      <c r="N5" s="2" t="s">
        <v>7</v>
      </c>
      <c r="O5" s="39"/>
      <c r="P5" s="1"/>
    </row>
    <row r="6" spans="1:16" x14ac:dyDescent="0.25">
      <c r="A6" s="3">
        <v>1</v>
      </c>
      <c r="B6" s="2">
        <v>2</v>
      </c>
      <c r="C6" s="2">
        <v>3</v>
      </c>
      <c r="D6" s="2">
        <v>4</v>
      </c>
      <c r="E6" s="2">
        <v>5</v>
      </c>
      <c r="F6" s="25">
        <v>6</v>
      </c>
      <c r="G6" s="26"/>
      <c r="H6" s="26"/>
      <c r="I6" s="26"/>
      <c r="J6" s="27"/>
      <c r="K6" s="2">
        <v>7</v>
      </c>
      <c r="L6" s="13">
        <v>8</v>
      </c>
      <c r="M6" s="13">
        <v>9</v>
      </c>
      <c r="N6" s="2">
        <v>10</v>
      </c>
      <c r="O6" s="2">
        <v>11</v>
      </c>
      <c r="P6" s="1"/>
    </row>
    <row r="7" spans="1:16" ht="15" customHeight="1" x14ac:dyDescent="0.25">
      <c r="A7" s="28">
        <v>1</v>
      </c>
      <c r="B7" s="30" t="s">
        <v>30</v>
      </c>
      <c r="C7" s="31" t="s">
        <v>8</v>
      </c>
      <c r="D7" s="8" t="s">
        <v>16</v>
      </c>
      <c r="E7" s="10">
        <f t="shared" ref="E7:E51" si="0">SUM(F7:N7)</f>
        <v>105111.69452000002</v>
      </c>
      <c r="F7" s="23">
        <f>F12+F17+F22+F37</f>
        <v>18480.258000000002</v>
      </c>
      <c r="G7" s="17"/>
      <c r="H7" s="17"/>
      <c r="I7" s="17"/>
      <c r="J7" s="24"/>
      <c r="K7" s="10">
        <f>SUM(K8:K11)</f>
        <v>19636.240000000002</v>
      </c>
      <c r="L7" s="11">
        <f>SUM(L8:L11)</f>
        <v>21941.001530000001</v>
      </c>
      <c r="M7" s="11">
        <f>SUM(M8:M11)</f>
        <v>22089.11519</v>
      </c>
      <c r="N7" s="10">
        <f>SUM(N8:N11)</f>
        <v>22965.0798</v>
      </c>
      <c r="O7" s="20" t="s">
        <v>46</v>
      </c>
      <c r="P7" s="1"/>
    </row>
    <row r="8" spans="1:16" ht="42" customHeight="1" x14ac:dyDescent="0.25">
      <c r="A8" s="29"/>
      <c r="B8" s="30"/>
      <c r="C8" s="32"/>
      <c r="D8" s="4" t="s">
        <v>9</v>
      </c>
      <c r="E8" s="10">
        <f t="shared" si="0"/>
        <v>0</v>
      </c>
      <c r="F8" s="23">
        <f>F13+F18+F23+F38</f>
        <v>0</v>
      </c>
      <c r="G8" s="17"/>
      <c r="H8" s="17"/>
      <c r="I8" s="17"/>
      <c r="J8" s="24"/>
      <c r="K8" s="9">
        <f t="shared" ref="K8:N11" si="1">K13+K18+K23+K38</f>
        <v>0</v>
      </c>
      <c r="L8" s="14">
        <f t="shared" si="1"/>
        <v>0</v>
      </c>
      <c r="M8" s="14">
        <f t="shared" si="1"/>
        <v>0</v>
      </c>
      <c r="N8" s="9">
        <f t="shared" si="1"/>
        <v>0</v>
      </c>
      <c r="O8" s="21"/>
      <c r="P8" s="1"/>
    </row>
    <row r="9" spans="1:16" ht="42" customHeight="1" x14ac:dyDescent="0.25">
      <c r="A9" s="29"/>
      <c r="B9" s="30"/>
      <c r="C9" s="32"/>
      <c r="D9" s="4" t="s">
        <v>10</v>
      </c>
      <c r="E9" s="10">
        <f t="shared" si="0"/>
        <v>0</v>
      </c>
      <c r="F9" s="23">
        <f>F14+F19+F24+F39</f>
        <v>0</v>
      </c>
      <c r="G9" s="17"/>
      <c r="H9" s="17"/>
      <c r="I9" s="17"/>
      <c r="J9" s="24"/>
      <c r="K9" s="9">
        <f t="shared" si="1"/>
        <v>0</v>
      </c>
      <c r="L9" s="14">
        <f t="shared" si="1"/>
        <v>0</v>
      </c>
      <c r="M9" s="14">
        <f t="shared" si="1"/>
        <v>0</v>
      </c>
      <c r="N9" s="9">
        <f t="shared" si="1"/>
        <v>0</v>
      </c>
      <c r="O9" s="21"/>
      <c r="P9" s="1"/>
    </row>
    <row r="10" spans="1:16" ht="42.75" customHeight="1" x14ac:dyDescent="0.25">
      <c r="A10" s="29"/>
      <c r="B10" s="30"/>
      <c r="C10" s="32"/>
      <c r="D10" s="4" t="s">
        <v>0</v>
      </c>
      <c r="E10" s="10">
        <f t="shared" si="0"/>
        <v>105111.69452000002</v>
      </c>
      <c r="F10" s="23">
        <f>F15+F20+F25+F40</f>
        <v>18480.258000000002</v>
      </c>
      <c r="G10" s="17"/>
      <c r="H10" s="17"/>
      <c r="I10" s="17"/>
      <c r="J10" s="24"/>
      <c r="K10" s="9">
        <f t="shared" si="1"/>
        <v>19636.240000000002</v>
      </c>
      <c r="L10" s="14">
        <f t="shared" si="1"/>
        <v>21941.001530000001</v>
      </c>
      <c r="M10" s="14">
        <f t="shared" si="1"/>
        <v>22089.11519</v>
      </c>
      <c r="N10" s="9">
        <f t="shared" si="1"/>
        <v>22965.0798</v>
      </c>
      <c r="O10" s="21"/>
      <c r="P10" s="1"/>
    </row>
    <row r="11" spans="1:16" ht="25.5" x14ac:dyDescent="0.25">
      <c r="A11" s="29"/>
      <c r="B11" s="30"/>
      <c r="C11" s="32"/>
      <c r="D11" s="6" t="s">
        <v>11</v>
      </c>
      <c r="E11" s="10">
        <f t="shared" si="0"/>
        <v>0</v>
      </c>
      <c r="F11" s="23">
        <f>F16+F21+F26+F41</f>
        <v>0</v>
      </c>
      <c r="G11" s="17"/>
      <c r="H11" s="17"/>
      <c r="I11" s="17"/>
      <c r="J11" s="24"/>
      <c r="K11" s="9">
        <f t="shared" si="1"/>
        <v>0</v>
      </c>
      <c r="L11" s="14">
        <f t="shared" si="1"/>
        <v>0</v>
      </c>
      <c r="M11" s="14">
        <f t="shared" si="1"/>
        <v>0</v>
      </c>
      <c r="N11" s="9">
        <f t="shared" si="1"/>
        <v>0</v>
      </c>
      <c r="O11" s="22"/>
      <c r="P11" s="1"/>
    </row>
    <row r="12" spans="1:16" ht="21" customHeight="1" x14ac:dyDescent="0.25">
      <c r="A12" s="47" t="s">
        <v>17</v>
      </c>
      <c r="B12" s="49" t="s">
        <v>43</v>
      </c>
      <c r="C12" s="31" t="s">
        <v>8</v>
      </c>
      <c r="D12" s="8" t="s">
        <v>16</v>
      </c>
      <c r="E12" s="10">
        <f t="shared" si="0"/>
        <v>0</v>
      </c>
      <c r="F12" s="23">
        <f>SUM(F13:J16)</f>
        <v>0</v>
      </c>
      <c r="G12" s="17"/>
      <c r="H12" s="17"/>
      <c r="I12" s="17"/>
      <c r="J12" s="24"/>
      <c r="K12" s="10">
        <f>SUM(K13:K16)</f>
        <v>0</v>
      </c>
      <c r="L12" s="11">
        <f>SUM(L13:L16)</f>
        <v>0</v>
      </c>
      <c r="M12" s="11">
        <f>SUM(M13:M16)</f>
        <v>0</v>
      </c>
      <c r="N12" s="10">
        <f>SUM(N13:N16)</f>
        <v>0</v>
      </c>
      <c r="O12" s="20" t="s">
        <v>46</v>
      </c>
      <c r="P12" s="1"/>
    </row>
    <row r="13" spans="1:16" ht="40.5" customHeight="1" x14ac:dyDescent="0.25">
      <c r="A13" s="48"/>
      <c r="B13" s="49"/>
      <c r="C13" s="32"/>
      <c r="D13" s="4" t="s">
        <v>9</v>
      </c>
      <c r="E13" s="10">
        <f t="shared" si="0"/>
        <v>0</v>
      </c>
      <c r="F13" s="23">
        <v>0</v>
      </c>
      <c r="G13" s="17"/>
      <c r="H13" s="17"/>
      <c r="I13" s="17"/>
      <c r="J13" s="24"/>
      <c r="K13" s="10">
        <v>0</v>
      </c>
      <c r="L13" s="11">
        <v>0</v>
      </c>
      <c r="M13" s="11">
        <v>0</v>
      </c>
      <c r="N13" s="10">
        <v>0</v>
      </c>
      <c r="O13" s="21"/>
      <c r="P13" s="1"/>
    </row>
    <row r="14" spans="1:16" ht="41.25" customHeight="1" x14ac:dyDescent="0.25">
      <c r="A14" s="48"/>
      <c r="B14" s="49"/>
      <c r="C14" s="32"/>
      <c r="D14" s="4" t="s">
        <v>10</v>
      </c>
      <c r="E14" s="10">
        <f t="shared" si="0"/>
        <v>0</v>
      </c>
      <c r="F14" s="23">
        <v>0</v>
      </c>
      <c r="G14" s="17"/>
      <c r="H14" s="17"/>
      <c r="I14" s="17"/>
      <c r="J14" s="24"/>
      <c r="K14" s="10">
        <v>0</v>
      </c>
      <c r="L14" s="11">
        <v>0</v>
      </c>
      <c r="M14" s="11">
        <v>0</v>
      </c>
      <c r="N14" s="10">
        <v>0</v>
      </c>
      <c r="O14" s="21"/>
      <c r="P14" s="1"/>
    </row>
    <row r="15" spans="1:16" ht="44.25" customHeight="1" x14ac:dyDescent="0.25">
      <c r="A15" s="48"/>
      <c r="B15" s="49"/>
      <c r="C15" s="32"/>
      <c r="D15" s="4" t="s">
        <v>0</v>
      </c>
      <c r="E15" s="10">
        <f t="shared" si="0"/>
        <v>0</v>
      </c>
      <c r="F15" s="23">
        <v>0</v>
      </c>
      <c r="G15" s="17"/>
      <c r="H15" s="17"/>
      <c r="I15" s="17"/>
      <c r="J15" s="24"/>
      <c r="K15" s="10">
        <v>0</v>
      </c>
      <c r="L15" s="11">
        <v>0</v>
      </c>
      <c r="M15" s="11">
        <v>0</v>
      </c>
      <c r="N15" s="10">
        <v>0</v>
      </c>
      <c r="O15" s="21"/>
      <c r="P15" s="1"/>
    </row>
    <row r="16" spans="1:16" ht="28.5" customHeight="1" x14ac:dyDescent="0.25">
      <c r="A16" s="48"/>
      <c r="B16" s="49"/>
      <c r="C16" s="32"/>
      <c r="D16" s="4" t="s">
        <v>11</v>
      </c>
      <c r="E16" s="10">
        <f t="shared" si="0"/>
        <v>0</v>
      </c>
      <c r="F16" s="23">
        <v>0</v>
      </c>
      <c r="G16" s="17"/>
      <c r="H16" s="17"/>
      <c r="I16" s="17"/>
      <c r="J16" s="24"/>
      <c r="K16" s="10">
        <v>0</v>
      </c>
      <c r="L16" s="11">
        <v>0</v>
      </c>
      <c r="M16" s="11">
        <v>0</v>
      </c>
      <c r="N16" s="10">
        <v>0</v>
      </c>
      <c r="O16" s="22"/>
      <c r="P16" s="1"/>
    </row>
    <row r="17" spans="1:16" ht="28.5" customHeight="1" x14ac:dyDescent="0.25">
      <c r="A17" s="50" t="s">
        <v>22</v>
      </c>
      <c r="B17" s="49" t="s">
        <v>31</v>
      </c>
      <c r="C17" s="52" t="s">
        <v>8</v>
      </c>
      <c r="D17" s="7" t="s">
        <v>16</v>
      </c>
      <c r="E17" s="10">
        <f t="shared" si="0"/>
        <v>0</v>
      </c>
      <c r="F17" s="23">
        <f>SUM(F18:J21)</f>
        <v>0</v>
      </c>
      <c r="G17" s="17"/>
      <c r="H17" s="17"/>
      <c r="I17" s="17"/>
      <c r="J17" s="24"/>
      <c r="K17" s="10">
        <f>SUM(K18:K21)</f>
        <v>0</v>
      </c>
      <c r="L17" s="11">
        <f>SUM(L18:L21)</f>
        <v>0</v>
      </c>
      <c r="M17" s="11">
        <f>SUM(M18:M21)</f>
        <v>0</v>
      </c>
      <c r="N17" s="10">
        <f>SUM(N18:N21)</f>
        <v>0</v>
      </c>
      <c r="O17" s="20" t="s">
        <v>46</v>
      </c>
      <c r="P17" s="1"/>
    </row>
    <row r="18" spans="1:16" ht="28.5" customHeight="1" x14ac:dyDescent="0.25">
      <c r="A18" s="51"/>
      <c r="B18" s="49"/>
      <c r="C18" s="53"/>
      <c r="D18" s="5" t="s">
        <v>9</v>
      </c>
      <c r="E18" s="10">
        <f t="shared" si="0"/>
        <v>0</v>
      </c>
      <c r="F18" s="23">
        <v>0</v>
      </c>
      <c r="G18" s="17"/>
      <c r="H18" s="17"/>
      <c r="I18" s="17"/>
      <c r="J18" s="24"/>
      <c r="K18" s="10">
        <v>0</v>
      </c>
      <c r="L18" s="11">
        <v>0</v>
      </c>
      <c r="M18" s="11">
        <v>0</v>
      </c>
      <c r="N18" s="10">
        <v>0</v>
      </c>
      <c r="O18" s="21"/>
      <c r="P18" s="1"/>
    </row>
    <row r="19" spans="1:16" ht="28.5" customHeight="1" x14ac:dyDescent="0.25">
      <c r="A19" s="51"/>
      <c r="B19" s="49"/>
      <c r="C19" s="53"/>
      <c r="D19" s="5" t="s">
        <v>10</v>
      </c>
      <c r="E19" s="10">
        <f t="shared" si="0"/>
        <v>0</v>
      </c>
      <c r="F19" s="23">
        <v>0</v>
      </c>
      <c r="G19" s="17"/>
      <c r="H19" s="17"/>
      <c r="I19" s="17"/>
      <c r="J19" s="24"/>
      <c r="K19" s="10">
        <v>0</v>
      </c>
      <c r="L19" s="11">
        <v>0</v>
      </c>
      <c r="M19" s="11">
        <v>0</v>
      </c>
      <c r="N19" s="10">
        <v>0</v>
      </c>
      <c r="O19" s="21"/>
      <c r="P19" s="1"/>
    </row>
    <row r="20" spans="1:16" ht="51" x14ac:dyDescent="0.25">
      <c r="A20" s="51"/>
      <c r="B20" s="49"/>
      <c r="C20" s="53"/>
      <c r="D20" s="5" t="s">
        <v>0</v>
      </c>
      <c r="E20" s="10">
        <f t="shared" si="0"/>
        <v>0</v>
      </c>
      <c r="F20" s="23">
        <v>0</v>
      </c>
      <c r="G20" s="17"/>
      <c r="H20" s="17"/>
      <c r="I20" s="17"/>
      <c r="J20" s="24"/>
      <c r="K20" s="10">
        <v>0</v>
      </c>
      <c r="L20" s="11">
        <v>0</v>
      </c>
      <c r="M20" s="11">
        <v>0</v>
      </c>
      <c r="N20" s="10">
        <v>0</v>
      </c>
      <c r="O20" s="21"/>
      <c r="P20" s="1"/>
    </row>
    <row r="21" spans="1:16" ht="41.25" customHeight="1" x14ac:dyDescent="0.25">
      <c r="A21" s="51"/>
      <c r="B21" s="49"/>
      <c r="C21" s="53"/>
      <c r="D21" s="5" t="s">
        <v>11</v>
      </c>
      <c r="E21" s="10">
        <f t="shared" si="0"/>
        <v>0</v>
      </c>
      <c r="F21" s="23">
        <v>0</v>
      </c>
      <c r="G21" s="17"/>
      <c r="H21" s="17"/>
      <c r="I21" s="17"/>
      <c r="J21" s="24"/>
      <c r="K21" s="10">
        <v>0</v>
      </c>
      <c r="L21" s="11">
        <v>0</v>
      </c>
      <c r="M21" s="11">
        <v>0</v>
      </c>
      <c r="N21" s="10">
        <v>0</v>
      </c>
      <c r="O21" s="22"/>
      <c r="P21" s="1"/>
    </row>
    <row r="22" spans="1:16" ht="28.5" customHeight="1" x14ac:dyDescent="0.25">
      <c r="A22" s="50" t="s">
        <v>21</v>
      </c>
      <c r="B22" s="49" t="s">
        <v>32</v>
      </c>
      <c r="C22" s="52" t="s">
        <v>8</v>
      </c>
      <c r="D22" s="7" t="s">
        <v>16</v>
      </c>
      <c r="E22" s="10">
        <f t="shared" si="0"/>
        <v>104958.09452000001</v>
      </c>
      <c r="F22" s="16">
        <f>SUM(F23:J26)</f>
        <v>18480.258000000002</v>
      </c>
      <c r="G22" s="17"/>
      <c r="H22" s="17"/>
      <c r="I22" s="17"/>
      <c r="J22" s="18"/>
      <c r="K22" s="10">
        <f t="shared" ref="K22:N26" si="2">K27+K32</f>
        <v>19636.240000000002</v>
      </c>
      <c r="L22" s="11">
        <f t="shared" si="2"/>
        <v>21787.401530000003</v>
      </c>
      <c r="M22" s="11">
        <f t="shared" si="2"/>
        <v>22089.11519</v>
      </c>
      <c r="N22" s="10">
        <f t="shared" si="2"/>
        <v>22965.0798</v>
      </c>
      <c r="O22" s="19" t="s">
        <v>28</v>
      </c>
      <c r="P22" s="1"/>
    </row>
    <row r="23" spans="1:16" ht="28.5" customHeight="1" x14ac:dyDescent="0.25">
      <c r="A23" s="51"/>
      <c r="B23" s="49"/>
      <c r="C23" s="53"/>
      <c r="D23" s="5" t="s">
        <v>9</v>
      </c>
      <c r="E23" s="10">
        <f t="shared" si="0"/>
        <v>0</v>
      </c>
      <c r="F23" s="16">
        <v>0</v>
      </c>
      <c r="G23" s="17"/>
      <c r="H23" s="17"/>
      <c r="I23" s="17"/>
      <c r="J23" s="18"/>
      <c r="K23" s="10">
        <f t="shared" si="2"/>
        <v>0</v>
      </c>
      <c r="L23" s="11">
        <f t="shared" si="2"/>
        <v>0</v>
      </c>
      <c r="M23" s="11">
        <f t="shared" si="2"/>
        <v>0</v>
      </c>
      <c r="N23" s="10">
        <f t="shared" si="2"/>
        <v>0</v>
      </c>
      <c r="O23" s="19"/>
      <c r="P23" s="1"/>
    </row>
    <row r="24" spans="1:16" ht="28.5" customHeight="1" x14ac:dyDescent="0.25">
      <c r="A24" s="51"/>
      <c r="B24" s="49"/>
      <c r="C24" s="53"/>
      <c r="D24" s="5" t="s">
        <v>10</v>
      </c>
      <c r="E24" s="10">
        <f t="shared" si="0"/>
        <v>0</v>
      </c>
      <c r="F24" s="16">
        <v>0</v>
      </c>
      <c r="G24" s="17"/>
      <c r="H24" s="17"/>
      <c r="I24" s="17"/>
      <c r="J24" s="18"/>
      <c r="K24" s="10">
        <f t="shared" si="2"/>
        <v>0</v>
      </c>
      <c r="L24" s="11">
        <f t="shared" si="2"/>
        <v>0</v>
      </c>
      <c r="M24" s="11">
        <f t="shared" si="2"/>
        <v>0</v>
      </c>
      <c r="N24" s="10">
        <f t="shared" si="2"/>
        <v>0</v>
      </c>
      <c r="O24" s="19"/>
      <c r="P24" s="1"/>
    </row>
    <row r="25" spans="1:16" ht="51" x14ac:dyDescent="0.25">
      <c r="A25" s="51"/>
      <c r="B25" s="49"/>
      <c r="C25" s="53"/>
      <c r="D25" s="5" t="s">
        <v>0</v>
      </c>
      <c r="E25" s="10">
        <f t="shared" si="0"/>
        <v>104958.09452000001</v>
      </c>
      <c r="F25" s="16">
        <f>18180.258+300</f>
        <v>18480.258000000002</v>
      </c>
      <c r="G25" s="17"/>
      <c r="H25" s="17"/>
      <c r="I25" s="17"/>
      <c r="J25" s="18"/>
      <c r="K25" s="10">
        <f t="shared" si="2"/>
        <v>19636.240000000002</v>
      </c>
      <c r="L25" s="11">
        <f t="shared" si="2"/>
        <v>21787.401530000003</v>
      </c>
      <c r="M25" s="11">
        <f t="shared" si="2"/>
        <v>22089.11519</v>
      </c>
      <c r="N25" s="10">
        <f t="shared" si="2"/>
        <v>22965.0798</v>
      </c>
      <c r="O25" s="19"/>
      <c r="P25" s="1"/>
    </row>
    <row r="26" spans="1:16" ht="77.25" customHeight="1" x14ac:dyDescent="0.25">
      <c r="A26" s="51"/>
      <c r="B26" s="49"/>
      <c r="C26" s="53"/>
      <c r="D26" s="5" t="s">
        <v>11</v>
      </c>
      <c r="E26" s="10">
        <f t="shared" si="0"/>
        <v>0</v>
      </c>
      <c r="F26" s="16">
        <v>0</v>
      </c>
      <c r="G26" s="17"/>
      <c r="H26" s="17"/>
      <c r="I26" s="17"/>
      <c r="J26" s="18"/>
      <c r="K26" s="10">
        <f t="shared" si="2"/>
        <v>0</v>
      </c>
      <c r="L26" s="11">
        <f t="shared" si="2"/>
        <v>0</v>
      </c>
      <c r="M26" s="11">
        <f t="shared" si="2"/>
        <v>0</v>
      </c>
      <c r="N26" s="10">
        <f t="shared" si="2"/>
        <v>0</v>
      </c>
      <c r="O26" s="19"/>
      <c r="P26" s="1"/>
    </row>
    <row r="27" spans="1:16" ht="15" customHeight="1" x14ac:dyDescent="0.25">
      <c r="A27" s="50" t="s">
        <v>40</v>
      </c>
      <c r="B27" s="49" t="s">
        <v>38</v>
      </c>
      <c r="C27" s="52" t="s">
        <v>8</v>
      </c>
      <c r="D27" s="7" t="s">
        <v>16</v>
      </c>
      <c r="E27" s="10">
        <f t="shared" si="0"/>
        <v>104958.09452000001</v>
      </c>
      <c r="F27" s="23">
        <f>SUM(F28:J31)</f>
        <v>18480.258000000002</v>
      </c>
      <c r="G27" s="17"/>
      <c r="H27" s="17"/>
      <c r="I27" s="17"/>
      <c r="J27" s="24"/>
      <c r="K27" s="10">
        <f>SUM(K28:K31)</f>
        <v>19636.240000000002</v>
      </c>
      <c r="L27" s="11">
        <f>SUM(L28:L31)</f>
        <v>21787.401530000003</v>
      </c>
      <c r="M27" s="11">
        <f>SUM(M28:M31)</f>
        <v>22089.11519</v>
      </c>
      <c r="N27" s="11">
        <f>SUM(N28:N31)</f>
        <v>22965.0798</v>
      </c>
      <c r="O27" s="19" t="s">
        <v>28</v>
      </c>
      <c r="P27" s="1"/>
    </row>
    <row r="28" spans="1:16" ht="38.25" x14ac:dyDescent="0.25">
      <c r="A28" s="51"/>
      <c r="B28" s="49"/>
      <c r="C28" s="53"/>
      <c r="D28" s="5" t="s">
        <v>9</v>
      </c>
      <c r="E28" s="10">
        <f t="shared" si="0"/>
        <v>0</v>
      </c>
      <c r="F28" s="16">
        <v>0</v>
      </c>
      <c r="G28" s="17"/>
      <c r="H28" s="17"/>
      <c r="I28" s="17"/>
      <c r="J28" s="18"/>
      <c r="K28" s="10">
        <v>0</v>
      </c>
      <c r="L28" s="11">
        <v>0</v>
      </c>
      <c r="M28" s="11">
        <v>0</v>
      </c>
      <c r="N28" s="11">
        <v>0</v>
      </c>
      <c r="O28" s="19"/>
      <c r="P28" s="1"/>
    </row>
    <row r="29" spans="1:16" ht="38.25" x14ac:dyDescent="0.25">
      <c r="A29" s="51"/>
      <c r="B29" s="49"/>
      <c r="C29" s="53"/>
      <c r="D29" s="5" t="s">
        <v>10</v>
      </c>
      <c r="E29" s="10">
        <f t="shared" si="0"/>
        <v>0</v>
      </c>
      <c r="F29" s="16">
        <v>0</v>
      </c>
      <c r="G29" s="17"/>
      <c r="H29" s="17"/>
      <c r="I29" s="17"/>
      <c r="J29" s="18"/>
      <c r="K29" s="10">
        <v>0</v>
      </c>
      <c r="L29" s="11">
        <v>0</v>
      </c>
      <c r="M29" s="11">
        <v>0</v>
      </c>
      <c r="N29" s="11">
        <v>0</v>
      </c>
      <c r="O29" s="19"/>
      <c r="P29" s="1"/>
    </row>
    <row r="30" spans="1:16" ht="51" customHeight="1" x14ac:dyDescent="0.25">
      <c r="A30" s="51"/>
      <c r="B30" s="49"/>
      <c r="C30" s="53"/>
      <c r="D30" s="5" t="s">
        <v>0</v>
      </c>
      <c r="E30" s="10">
        <f t="shared" si="0"/>
        <v>104958.09452000001</v>
      </c>
      <c r="F30" s="16">
        <f>18180.258+300</f>
        <v>18480.258000000002</v>
      </c>
      <c r="G30" s="17"/>
      <c r="H30" s="17"/>
      <c r="I30" s="17"/>
      <c r="J30" s="18"/>
      <c r="K30" s="10">
        <f>18836.24+800</f>
        <v>19636.240000000002</v>
      </c>
      <c r="L30" s="11">
        <f>21056.84153+550+190-9.44</f>
        <v>21787.401530000003</v>
      </c>
      <c r="M30" s="11">
        <f>21899.11519+190</f>
        <v>22089.11519</v>
      </c>
      <c r="N30" s="11">
        <f>22775.0798+190</f>
        <v>22965.0798</v>
      </c>
      <c r="O30" s="19"/>
      <c r="P30" s="1"/>
    </row>
    <row r="31" spans="1:16" ht="25.5" x14ac:dyDescent="0.25">
      <c r="A31" s="51"/>
      <c r="B31" s="49"/>
      <c r="C31" s="53"/>
      <c r="D31" s="5" t="s">
        <v>11</v>
      </c>
      <c r="E31" s="10">
        <f t="shared" si="0"/>
        <v>0</v>
      </c>
      <c r="F31" s="16">
        <v>0</v>
      </c>
      <c r="G31" s="17"/>
      <c r="H31" s="17"/>
      <c r="I31" s="17"/>
      <c r="J31" s="18"/>
      <c r="K31" s="10">
        <v>0</v>
      </c>
      <c r="L31" s="11">
        <v>0</v>
      </c>
      <c r="M31" s="11">
        <v>0</v>
      </c>
      <c r="N31" s="11">
        <v>0</v>
      </c>
      <c r="O31" s="19"/>
      <c r="P31" s="1"/>
    </row>
    <row r="32" spans="1:16" ht="15" customHeight="1" x14ac:dyDescent="0.25">
      <c r="A32" s="50" t="s">
        <v>41</v>
      </c>
      <c r="B32" s="49" t="s">
        <v>39</v>
      </c>
      <c r="C32" s="52" t="s">
        <v>8</v>
      </c>
      <c r="D32" s="7" t="s">
        <v>16</v>
      </c>
      <c r="E32" s="10">
        <f>SUM(F32:N32)</f>
        <v>0</v>
      </c>
      <c r="F32" s="23">
        <f>SUM(F33:J36)</f>
        <v>0</v>
      </c>
      <c r="G32" s="17"/>
      <c r="H32" s="17"/>
      <c r="I32" s="17"/>
      <c r="J32" s="24"/>
      <c r="K32" s="10">
        <f>SUM(K33:K36)</f>
        <v>0</v>
      </c>
      <c r="L32" s="11">
        <f>SUM(L33:L36)</f>
        <v>0</v>
      </c>
      <c r="M32" s="11">
        <f>SUM(M33:M36)</f>
        <v>0</v>
      </c>
      <c r="N32" s="10">
        <f>SUM(N33:N36)</f>
        <v>0</v>
      </c>
      <c r="O32" s="19" t="s">
        <v>28</v>
      </c>
      <c r="P32" s="1"/>
    </row>
    <row r="33" spans="1:16" ht="38.25" x14ac:dyDescent="0.25">
      <c r="A33" s="51"/>
      <c r="B33" s="49"/>
      <c r="C33" s="53"/>
      <c r="D33" s="5" t="s">
        <v>9</v>
      </c>
      <c r="E33" s="10">
        <f>SUM(F33:N33)</f>
        <v>0</v>
      </c>
      <c r="F33" s="16">
        <v>0</v>
      </c>
      <c r="G33" s="17"/>
      <c r="H33" s="17"/>
      <c r="I33" s="17"/>
      <c r="J33" s="18"/>
      <c r="K33" s="10">
        <v>0</v>
      </c>
      <c r="L33" s="11">
        <v>0</v>
      </c>
      <c r="M33" s="11">
        <v>0</v>
      </c>
      <c r="N33" s="10">
        <v>0</v>
      </c>
      <c r="O33" s="19"/>
      <c r="P33" s="1"/>
    </row>
    <row r="34" spans="1:16" ht="38.25" x14ac:dyDescent="0.25">
      <c r="A34" s="51"/>
      <c r="B34" s="49"/>
      <c r="C34" s="53"/>
      <c r="D34" s="5" t="s">
        <v>10</v>
      </c>
      <c r="E34" s="10">
        <f>SUM(F34:N34)</f>
        <v>0</v>
      </c>
      <c r="F34" s="16">
        <v>0</v>
      </c>
      <c r="G34" s="17"/>
      <c r="H34" s="17"/>
      <c r="I34" s="17"/>
      <c r="J34" s="18"/>
      <c r="K34" s="10">
        <v>0</v>
      </c>
      <c r="L34" s="11">
        <v>0</v>
      </c>
      <c r="M34" s="11">
        <v>0</v>
      </c>
      <c r="N34" s="10">
        <v>0</v>
      </c>
      <c r="O34" s="19"/>
      <c r="P34" s="1"/>
    </row>
    <row r="35" spans="1:16" ht="38.25" customHeight="1" x14ac:dyDescent="0.25">
      <c r="A35" s="51"/>
      <c r="B35" s="49"/>
      <c r="C35" s="53"/>
      <c r="D35" s="5" t="s">
        <v>0</v>
      </c>
      <c r="E35" s="10">
        <f>SUM(F35:N35)</f>
        <v>0</v>
      </c>
      <c r="F35" s="16">
        <v>0</v>
      </c>
      <c r="G35" s="17"/>
      <c r="H35" s="17"/>
      <c r="I35" s="17"/>
      <c r="J35" s="18"/>
      <c r="K35" s="10">
        <v>0</v>
      </c>
      <c r="L35" s="11">
        <v>0</v>
      </c>
      <c r="M35" s="11">
        <v>0</v>
      </c>
      <c r="N35" s="10">
        <v>0</v>
      </c>
      <c r="O35" s="19"/>
      <c r="P35" s="1"/>
    </row>
    <row r="36" spans="1:16" ht="25.5" x14ac:dyDescent="0.25">
      <c r="A36" s="51"/>
      <c r="B36" s="49"/>
      <c r="C36" s="53"/>
      <c r="D36" s="5" t="s">
        <v>11</v>
      </c>
      <c r="E36" s="10">
        <f>SUM(F36:N36)</f>
        <v>0</v>
      </c>
      <c r="F36" s="16">
        <v>0</v>
      </c>
      <c r="G36" s="17"/>
      <c r="H36" s="17"/>
      <c r="I36" s="17"/>
      <c r="J36" s="18"/>
      <c r="K36" s="10">
        <v>0</v>
      </c>
      <c r="L36" s="11">
        <v>0</v>
      </c>
      <c r="M36" s="11">
        <v>0</v>
      </c>
      <c r="N36" s="10">
        <v>0</v>
      </c>
      <c r="O36" s="19"/>
      <c r="P36" s="1"/>
    </row>
    <row r="37" spans="1:16" ht="28.5" customHeight="1" x14ac:dyDescent="0.25">
      <c r="A37" s="50" t="s">
        <v>23</v>
      </c>
      <c r="B37" s="49" t="s">
        <v>33</v>
      </c>
      <c r="C37" s="52" t="s">
        <v>8</v>
      </c>
      <c r="D37" s="7" t="s">
        <v>16</v>
      </c>
      <c r="E37" s="10">
        <f t="shared" si="0"/>
        <v>153.6</v>
      </c>
      <c r="F37" s="23">
        <f>SUM(F38:J41)</f>
        <v>0</v>
      </c>
      <c r="G37" s="17"/>
      <c r="H37" s="17"/>
      <c r="I37" s="17"/>
      <c r="J37" s="24"/>
      <c r="K37" s="10">
        <v>0</v>
      </c>
      <c r="L37" s="11">
        <f>SUM(L38:L41)</f>
        <v>153.6</v>
      </c>
      <c r="M37" s="11">
        <f>SUM(M38:M41)</f>
        <v>0</v>
      </c>
      <c r="N37" s="10">
        <f>SUM(N38:N41)</f>
        <v>0</v>
      </c>
      <c r="O37" s="54" t="s">
        <v>28</v>
      </c>
      <c r="P37" s="1"/>
    </row>
    <row r="38" spans="1:16" ht="28.5" customHeight="1" x14ac:dyDescent="0.25">
      <c r="A38" s="51"/>
      <c r="B38" s="49"/>
      <c r="C38" s="53"/>
      <c r="D38" s="5" t="s">
        <v>9</v>
      </c>
      <c r="E38" s="10">
        <f t="shared" si="0"/>
        <v>0</v>
      </c>
      <c r="F38" s="16">
        <v>0</v>
      </c>
      <c r="G38" s="17"/>
      <c r="H38" s="17"/>
      <c r="I38" s="17"/>
      <c r="J38" s="18"/>
      <c r="K38" s="10">
        <v>0</v>
      </c>
      <c r="L38" s="11">
        <v>0</v>
      </c>
      <c r="M38" s="11">
        <v>0</v>
      </c>
      <c r="N38" s="10">
        <v>0</v>
      </c>
      <c r="O38" s="55"/>
      <c r="P38" s="1"/>
    </row>
    <row r="39" spans="1:16" ht="28.5" customHeight="1" x14ac:dyDescent="0.25">
      <c r="A39" s="51"/>
      <c r="B39" s="49"/>
      <c r="C39" s="53"/>
      <c r="D39" s="5" t="s">
        <v>10</v>
      </c>
      <c r="E39" s="10">
        <f t="shared" si="0"/>
        <v>0</v>
      </c>
      <c r="F39" s="16">
        <v>0</v>
      </c>
      <c r="G39" s="17"/>
      <c r="H39" s="17"/>
      <c r="I39" s="17"/>
      <c r="J39" s="18"/>
      <c r="K39" s="10">
        <v>0</v>
      </c>
      <c r="L39" s="11">
        <v>0</v>
      </c>
      <c r="M39" s="11">
        <v>0</v>
      </c>
      <c r="N39" s="10">
        <v>0</v>
      </c>
      <c r="O39" s="55"/>
      <c r="P39" s="1"/>
    </row>
    <row r="40" spans="1:16" ht="51" x14ac:dyDescent="0.25">
      <c r="A40" s="51"/>
      <c r="B40" s="49"/>
      <c r="C40" s="53"/>
      <c r="D40" s="5" t="s">
        <v>0</v>
      </c>
      <c r="E40" s="10">
        <f t="shared" si="0"/>
        <v>153.6</v>
      </c>
      <c r="F40" s="16">
        <v>0</v>
      </c>
      <c r="G40" s="17"/>
      <c r="H40" s="17"/>
      <c r="I40" s="17"/>
      <c r="J40" s="18"/>
      <c r="K40" s="10">
        <v>0</v>
      </c>
      <c r="L40" s="11">
        <f>0+350-196.4</f>
        <v>153.6</v>
      </c>
      <c r="M40" s="11">
        <v>0</v>
      </c>
      <c r="N40" s="10">
        <v>0</v>
      </c>
      <c r="O40" s="55"/>
      <c r="P40" s="1"/>
    </row>
    <row r="41" spans="1:16" ht="114.75" customHeight="1" x14ac:dyDescent="0.25">
      <c r="A41" s="51"/>
      <c r="B41" s="49"/>
      <c r="C41" s="53"/>
      <c r="D41" s="5" t="s">
        <v>11</v>
      </c>
      <c r="E41" s="10">
        <f t="shared" si="0"/>
        <v>0</v>
      </c>
      <c r="F41" s="16">
        <v>0</v>
      </c>
      <c r="G41" s="17"/>
      <c r="H41" s="17"/>
      <c r="I41" s="17"/>
      <c r="J41" s="18"/>
      <c r="K41" s="10">
        <v>0</v>
      </c>
      <c r="L41" s="11">
        <v>0</v>
      </c>
      <c r="M41" s="11">
        <v>0</v>
      </c>
      <c r="N41" s="10">
        <v>0</v>
      </c>
      <c r="O41" s="56"/>
      <c r="P41" s="1"/>
    </row>
    <row r="42" spans="1:16" ht="28.5" customHeight="1" x14ac:dyDescent="0.25">
      <c r="A42" s="50" t="s">
        <v>20</v>
      </c>
      <c r="B42" s="30" t="s">
        <v>35</v>
      </c>
      <c r="C42" s="52" t="s">
        <v>8</v>
      </c>
      <c r="D42" s="7" t="s">
        <v>16</v>
      </c>
      <c r="E42" s="10">
        <f t="shared" si="0"/>
        <v>39134.11</v>
      </c>
      <c r="F42" s="57">
        <f>SUM(F43:J46)</f>
        <v>7764.92</v>
      </c>
      <c r="G42" s="58"/>
      <c r="H42" s="58"/>
      <c r="I42" s="58"/>
      <c r="J42" s="59"/>
      <c r="K42" s="10">
        <f>SUM(K43:K46)</f>
        <v>7035.26</v>
      </c>
      <c r="L42" s="11">
        <f>SUM(L43:L46)</f>
        <v>7619.5199999999995</v>
      </c>
      <c r="M42" s="11">
        <f>SUM(M43:M46)</f>
        <v>8216.66</v>
      </c>
      <c r="N42" s="10">
        <f>SUM(N43:N46)</f>
        <v>8497.75</v>
      </c>
      <c r="O42" s="19" t="s">
        <v>42</v>
      </c>
      <c r="P42" s="1"/>
    </row>
    <row r="43" spans="1:16" ht="28.5" customHeight="1" x14ac:dyDescent="0.25">
      <c r="A43" s="51"/>
      <c r="B43" s="30"/>
      <c r="C43" s="53"/>
      <c r="D43" s="5" t="s">
        <v>9</v>
      </c>
      <c r="E43" s="10">
        <f t="shared" si="0"/>
        <v>0</v>
      </c>
      <c r="F43" s="23">
        <f>F48</f>
        <v>0</v>
      </c>
      <c r="G43" s="17"/>
      <c r="H43" s="17"/>
      <c r="I43" s="17"/>
      <c r="J43" s="24"/>
      <c r="K43" s="9">
        <f t="shared" ref="K43:N46" si="3">K48</f>
        <v>0</v>
      </c>
      <c r="L43" s="14">
        <f t="shared" si="3"/>
        <v>0</v>
      </c>
      <c r="M43" s="14">
        <f t="shared" si="3"/>
        <v>0</v>
      </c>
      <c r="N43" s="9">
        <f t="shared" si="3"/>
        <v>0</v>
      </c>
      <c r="O43" s="19"/>
      <c r="P43" s="1"/>
    </row>
    <row r="44" spans="1:16" ht="28.5" customHeight="1" x14ac:dyDescent="0.25">
      <c r="A44" s="51"/>
      <c r="B44" s="30"/>
      <c r="C44" s="53"/>
      <c r="D44" s="5" t="s">
        <v>10</v>
      </c>
      <c r="E44" s="10">
        <f t="shared" si="0"/>
        <v>39134.11</v>
      </c>
      <c r="F44" s="23">
        <f>F49</f>
        <v>7764.92</v>
      </c>
      <c r="G44" s="17"/>
      <c r="H44" s="17"/>
      <c r="I44" s="17"/>
      <c r="J44" s="24"/>
      <c r="K44" s="9">
        <f t="shared" si="3"/>
        <v>7035.26</v>
      </c>
      <c r="L44" s="14">
        <f t="shared" si="3"/>
        <v>7619.5199999999995</v>
      </c>
      <c r="M44" s="14">
        <f t="shared" si="3"/>
        <v>8216.66</v>
      </c>
      <c r="N44" s="9">
        <f t="shared" si="3"/>
        <v>8497.75</v>
      </c>
      <c r="O44" s="19"/>
      <c r="P44" s="1"/>
    </row>
    <row r="45" spans="1:16" ht="51" x14ac:dyDescent="0.25">
      <c r="A45" s="51"/>
      <c r="B45" s="30"/>
      <c r="C45" s="53"/>
      <c r="D45" s="5" t="s">
        <v>0</v>
      </c>
      <c r="E45" s="10">
        <f t="shared" si="0"/>
        <v>0</v>
      </c>
      <c r="F45" s="23">
        <f>F50</f>
        <v>0</v>
      </c>
      <c r="G45" s="17"/>
      <c r="H45" s="17"/>
      <c r="I45" s="17"/>
      <c r="J45" s="24"/>
      <c r="K45" s="9">
        <f t="shared" si="3"/>
        <v>0</v>
      </c>
      <c r="L45" s="14">
        <f t="shared" si="3"/>
        <v>0</v>
      </c>
      <c r="M45" s="14">
        <f t="shared" si="3"/>
        <v>0</v>
      </c>
      <c r="N45" s="9">
        <f t="shared" si="3"/>
        <v>0</v>
      </c>
      <c r="O45" s="19"/>
      <c r="P45" s="1"/>
    </row>
    <row r="46" spans="1:16" ht="28.5" customHeight="1" x14ac:dyDescent="0.25">
      <c r="A46" s="51"/>
      <c r="B46" s="30"/>
      <c r="C46" s="53"/>
      <c r="D46" s="5" t="s">
        <v>11</v>
      </c>
      <c r="E46" s="10">
        <f t="shared" si="0"/>
        <v>0</v>
      </c>
      <c r="F46" s="23">
        <f>F51</f>
        <v>0</v>
      </c>
      <c r="G46" s="17"/>
      <c r="H46" s="17"/>
      <c r="I46" s="17"/>
      <c r="J46" s="24"/>
      <c r="K46" s="9">
        <f t="shared" si="3"/>
        <v>0</v>
      </c>
      <c r="L46" s="14">
        <f t="shared" si="3"/>
        <v>0</v>
      </c>
      <c r="M46" s="14">
        <f t="shared" si="3"/>
        <v>0</v>
      </c>
      <c r="N46" s="9">
        <f t="shared" si="3"/>
        <v>0</v>
      </c>
      <c r="O46" s="19"/>
      <c r="P46" s="1"/>
    </row>
    <row r="47" spans="1:16" ht="28.5" customHeight="1" x14ac:dyDescent="0.25">
      <c r="A47" s="50" t="s">
        <v>24</v>
      </c>
      <c r="B47" s="49" t="s">
        <v>34</v>
      </c>
      <c r="C47" s="52" t="s">
        <v>8</v>
      </c>
      <c r="D47" s="7" t="s">
        <v>16</v>
      </c>
      <c r="E47" s="10">
        <f t="shared" si="0"/>
        <v>39134.11</v>
      </c>
      <c r="F47" s="57">
        <f>SUM(F48:J51)</f>
        <v>7764.92</v>
      </c>
      <c r="G47" s="58"/>
      <c r="H47" s="58"/>
      <c r="I47" s="58"/>
      <c r="J47" s="59"/>
      <c r="K47" s="10">
        <f>SUM(K48:K51)</f>
        <v>7035.26</v>
      </c>
      <c r="L47" s="11">
        <f>SUM(L48:L51)</f>
        <v>7619.5199999999995</v>
      </c>
      <c r="M47" s="11">
        <f>SUM(M48:M51)</f>
        <v>8216.66</v>
      </c>
      <c r="N47" s="11">
        <f>SUM(N48:N51)</f>
        <v>8497.75</v>
      </c>
      <c r="O47" s="19" t="s">
        <v>42</v>
      </c>
      <c r="P47" s="1"/>
    </row>
    <row r="48" spans="1:16" ht="28.5" customHeight="1" x14ac:dyDescent="0.25">
      <c r="A48" s="51"/>
      <c r="B48" s="49"/>
      <c r="C48" s="53"/>
      <c r="D48" s="5" t="s">
        <v>9</v>
      </c>
      <c r="E48" s="10">
        <f t="shared" si="0"/>
        <v>0</v>
      </c>
      <c r="F48" s="23">
        <v>0</v>
      </c>
      <c r="G48" s="17"/>
      <c r="H48" s="17"/>
      <c r="I48" s="17"/>
      <c r="J48" s="24"/>
      <c r="K48" s="10">
        <v>0</v>
      </c>
      <c r="L48" s="11">
        <v>0</v>
      </c>
      <c r="M48" s="11">
        <v>0</v>
      </c>
      <c r="N48" s="11">
        <v>0</v>
      </c>
      <c r="O48" s="19"/>
      <c r="P48" s="1"/>
    </row>
    <row r="49" spans="1:16" ht="28.5" customHeight="1" x14ac:dyDescent="0.25">
      <c r="A49" s="51"/>
      <c r="B49" s="49"/>
      <c r="C49" s="53"/>
      <c r="D49" s="5" t="s">
        <v>10</v>
      </c>
      <c r="E49" s="10">
        <f t="shared" si="0"/>
        <v>39134.11</v>
      </c>
      <c r="F49" s="23">
        <v>7764.92</v>
      </c>
      <c r="G49" s="17"/>
      <c r="H49" s="17"/>
      <c r="I49" s="17"/>
      <c r="J49" s="24"/>
      <c r="K49" s="10">
        <f>7026.96+8.3</f>
        <v>7035.26</v>
      </c>
      <c r="L49" s="11">
        <f>7598.36+21.16</f>
        <v>7619.5199999999995</v>
      </c>
      <c r="M49" s="11">
        <v>8216.66</v>
      </c>
      <c r="N49" s="11">
        <v>8497.75</v>
      </c>
      <c r="O49" s="19"/>
      <c r="P49" s="1"/>
    </row>
    <row r="50" spans="1:16" ht="51" x14ac:dyDescent="0.25">
      <c r="A50" s="51"/>
      <c r="B50" s="49"/>
      <c r="C50" s="53"/>
      <c r="D50" s="5" t="s">
        <v>0</v>
      </c>
      <c r="E50" s="10">
        <f t="shared" si="0"/>
        <v>0</v>
      </c>
      <c r="F50" s="23">
        <v>0</v>
      </c>
      <c r="G50" s="17"/>
      <c r="H50" s="17"/>
      <c r="I50" s="17"/>
      <c r="J50" s="24"/>
      <c r="K50" s="10">
        <v>0</v>
      </c>
      <c r="L50" s="11">
        <v>0</v>
      </c>
      <c r="M50" s="11">
        <v>0</v>
      </c>
      <c r="N50" s="11">
        <v>0</v>
      </c>
      <c r="O50" s="19"/>
      <c r="P50" s="1"/>
    </row>
    <row r="51" spans="1:16" ht="88.5" customHeight="1" x14ac:dyDescent="0.25">
      <c r="A51" s="51"/>
      <c r="B51" s="49"/>
      <c r="C51" s="53"/>
      <c r="D51" s="5" t="s">
        <v>11</v>
      </c>
      <c r="E51" s="10">
        <f t="shared" si="0"/>
        <v>0</v>
      </c>
      <c r="F51" s="23">
        <v>0</v>
      </c>
      <c r="G51" s="17"/>
      <c r="H51" s="17"/>
      <c r="I51" s="17"/>
      <c r="J51" s="24"/>
      <c r="K51" s="10">
        <v>0</v>
      </c>
      <c r="L51" s="11">
        <v>0</v>
      </c>
      <c r="M51" s="11">
        <v>0</v>
      </c>
      <c r="N51" s="11">
        <v>0</v>
      </c>
      <c r="O51" s="19"/>
      <c r="P51" s="1"/>
    </row>
    <row r="52" spans="1:16" ht="28.5" customHeight="1" x14ac:dyDescent="0.25">
      <c r="A52" s="50" t="s">
        <v>25</v>
      </c>
      <c r="B52" s="30" t="s">
        <v>36</v>
      </c>
      <c r="C52" s="52" t="s">
        <v>8</v>
      </c>
      <c r="D52" s="7" t="s">
        <v>16</v>
      </c>
      <c r="E52" s="10">
        <f t="shared" ref="E52:E61" si="4">SUM(F52:N52)</f>
        <v>1688.6979999999999</v>
      </c>
      <c r="F52" s="57">
        <f>SUM(F53:J56)</f>
        <v>0</v>
      </c>
      <c r="G52" s="58"/>
      <c r="H52" s="58"/>
      <c r="I52" s="58"/>
      <c r="J52" s="59"/>
      <c r="K52" s="10">
        <f>SUM(K53:K56)</f>
        <v>0</v>
      </c>
      <c r="L52" s="11">
        <f>SUM(L53:L56)</f>
        <v>39.83</v>
      </c>
      <c r="M52" s="11">
        <f>SUM(M53:M56)</f>
        <v>1613.56</v>
      </c>
      <c r="N52" s="10">
        <f>SUM(N53:N56)</f>
        <v>35.308</v>
      </c>
      <c r="O52" s="20" t="s">
        <v>47</v>
      </c>
      <c r="P52" s="1"/>
    </row>
    <row r="53" spans="1:16" ht="28.5" customHeight="1" x14ac:dyDescent="0.25">
      <c r="A53" s="51"/>
      <c r="B53" s="30"/>
      <c r="C53" s="53"/>
      <c r="D53" s="5" t="s">
        <v>9</v>
      </c>
      <c r="E53" s="10">
        <f t="shared" si="4"/>
        <v>0</v>
      </c>
      <c r="F53" s="23">
        <f>F58</f>
        <v>0</v>
      </c>
      <c r="G53" s="17"/>
      <c r="H53" s="17"/>
      <c r="I53" s="17"/>
      <c r="J53" s="24"/>
      <c r="K53" s="9">
        <f t="shared" ref="K53:N56" si="5">K58</f>
        <v>0</v>
      </c>
      <c r="L53" s="14">
        <f t="shared" si="5"/>
        <v>0</v>
      </c>
      <c r="M53" s="14">
        <f t="shared" si="5"/>
        <v>0</v>
      </c>
      <c r="N53" s="9">
        <f t="shared" si="5"/>
        <v>0</v>
      </c>
      <c r="O53" s="21"/>
      <c r="P53" s="1"/>
    </row>
    <row r="54" spans="1:16" ht="28.5" customHeight="1" x14ac:dyDescent="0.25">
      <c r="A54" s="51"/>
      <c r="B54" s="30"/>
      <c r="C54" s="53"/>
      <c r="D54" s="5" t="s">
        <v>10</v>
      </c>
      <c r="E54" s="10">
        <f t="shared" si="4"/>
        <v>1688.6979999999999</v>
      </c>
      <c r="F54" s="23">
        <f>F59</f>
        <v>0</v>
      </c>
      <c r="G54" s="17"/>
      <c r="H54" s="17"/>
      <c r="I54" s="17"/>
      <c r="J54" s="24"/>
      <c r="K54" s="9">
        <f t="shared" si="5"/>
        <v>0</v>
      </c>
      <c r="L54" s="14">
        <f t="shared" si="5"/>
        <v>39.83</v>
      </c>
      <c r="M54" s="14">
        <f t="shared" si="5"/>
        <v>1613.56</v>
      </c>
      <c r="N54" s="9">
        <f t="shared" si="5"/>
        <v>35.308</v>
      </c>
      <c r="O54" s="21"/>
      <c r="P54" s="1"/>
    </row>
    <row r="55" spans="1:16" ht="51" x14ac:dyDescent="0.25">
      <c r="A55" s="51"/>
      <c r="B55" s="30"/>
      <c r="C55" s="53"/>
      <c r="D55" s="5" t="s">
        <v>0</v>
      </c>
      <c r="E55" s="10">
        <f t="shared" si="4"/>
        <v>0</v>
      </c>
      <c r="F55" s="23">
        <f>F60</f>
        <v>0</v>
      </c>
      <c r="G55" s="17"/>
      <c r="H55" s="17"/>
      <c r="I55" s="17"/>
      <c r="J55" s="24"/>
      <c r="K55" s="9">
        <f t="shared" si="5"/>
        <v>0</v>
      </c>
      <c r="L55" s="14">
        <f t="shared" si="5"/>
        <v>0</v>
      </c>
      <c r="M55" s="14">
        <f t="shared" si="5"/>
        <v>0</v>
      </c>
      <c r="N55" s="9">
        <f t="shared" si="5"/>
        <v>0</v>
      </c>
      <c r="O55" s="21"/>
      <c r="P55" s="1"/>
    </row>
    <row r="56" spans="1:16" ht="83.25" customHeight="1" x14ac:dyDescent="0.25">
      <c r="A56" s="51"/>
      <c r="B56" s="30"/>
      <c r="C56" s="53"/>
      <c r="D56" s="5" t="s">
        <v>11</v>
      </c>
      <c r="E56" s="10">
        <f t="shared" si="4"/>
        <v>0</v>
      </c>
      <c r="F56" s="23">
        <f>F61</f>
        <v>0</v>
      </c>
      <c r="G56" s="17"/>
      <c r="H56" s="17"/>
      <c r="I56" s="17"/>
      <c r="J56" s="24"/>
      <c r="K56" s="9">
        <f t="shared" si="5"/>
        <v>0</v>
      </c>
      <c r="L56" s="14">
        <f t="shared" si="5"/>
        <v>0</v>
      </c>
      <c r="M56" s="14">
        <f t="shared" si="5"/>
        <v>0</v>
      </c>
      <c r="N56" s="9">
        <f t="shared" si="5"/>
        <v>0</v>
      </c>
      <c r="O56" s="22"/>
      <c r="P56" s="1"/>
    </row>
    <row r="57" spans="1:16" ht="28.5" customHeight="1" x14ac:dyDescent="0.25">
      <c r="A57" s="50" t="s">
        <v>26</v>
      </c>
      <c r="B57" s="49" t="s">
        <v>37</v>
      </c>
      <c r="C57" s="52" t="s">
        <v>8</v>
      </c>
      <c r="D57" s="7" t="s">
        <v>16</v>
      </c>
      <c r="E57" s="10">
        <f t="shared" si="4"/>
        <v>1688.6979999999999</v>
      </c>
      <c r="F57" s="57">
        <f>SUM(F58:J61)</f>
        <v>0</v>
      </c>
      <c r="G57" s="58"/>
      <c r="H57" s="58"/>
      <c r="I57" s="58"/>
      <c r="J57" s="59"/>
      <c r="K57" s="10">
        <f>SUM(K58:K61)</f>
        <v>0</v>
      </c>
      <c r="L57" s="11">
        <f>SUM(L58:L61)</f>
        <v>39.83</v>
      </c>
      <c r="M57" s="11">
        <f>SUM(M58:M61)</f>
        <v>1613.56</v>
      </c>
      <c r="N57" s="10">
        <f>SUM(N58:N61)</f>
        <v>35.308</v>
      </c>
      <c r="O57" s="20" t="s">
        <v>47</v>
      </c>
      <c r="P57" s="1"/>
    </row>
    <row r="58" spans="1:16" ht="28.5" customHeight="1" x14ac:dyDescent="0.25">
      <c r="A58" s="51"/>
      <c r="B58" s="49"/>
      <c r="C58" s="53"/>
      <c r="D58" s="5" t="s">
        <v>9</v>
      </c>
      <c r="E58" s="10">
        <f t="shared" si="4"/>
        <v>0</v>
      </c>
      <c r="F58" s="23">
        <v>0</v>
      </c>
      <c r="G58" s="17"/>
      <c r="H58" s="17"/>
      <c r="I58" s="17"/>
      <c r="J58" s="24"/>
      <c r="K58" s="10">
        <v>0</v>
      </c>
      <c r="L58" s="11">
        <v>0</v>
      </c>
      <c r="M58" s="11">
        <v>0</v>
      </c>
      <c r="N58" s="10">
        <v>0</v>
      </c>
      <c r="O58" s="21"/>
      <c r="P58" s="1"/>
    </row>
    <row r="59" spans="1:16" ht="28.5" customHeight="1" x14ac:dyDescent="0.25">
      <c r="A59" s="51"/>
      <c r="B59" s="49"/>
      <c r="C59" s="53"/>
      <c r="D59" s="5" t="s">
        <v>10</v>
      </c>
      <c r="E59" s="10">
        <f t="shared" si="4"/>
        <v>1688.6979999999999</v>
      </c>
      <c r="F59" s="23">
        <v>0</v>
      </c>
      <c r="G59" s="17"/>
      <c r="H59" s="17"/>
      <c r="I59" s="17"/>
      <c r="J59" s="24"/>
      <c r="K59" s="10">
        <v>0</v>
      </c>
      <c r="L59" s="11">
        <f>0+39.83</f>
        <v>39.83</v>
      </c>
      <c r="M59" s="11">
        <v>1613.56</v>
      </c>
      <c r="N59" s="10">
        <v>35.308</v>
      </c>
      <c r="O59" s="21"/>
      <c r="P59" s="1"/>
    </row>
    <row r="60" spans="1:16" ht="51" x14ac:dyDescent="0.25">
      <c r="A60" s="51"/>
      <c r="B60" s="49"/>
      <c r="C60" s="53"/>
      <c r="D60" s="5" t="s">
        <v>0</v>
      </c>
      <c r="E60" s="10">
        <f t="shared" si="4"/>
        <v>0</v>
      </c>
      <c r="F60" s="23">
        <v>0</v>
      </c>
      <c r="G60" s="17"/>
      <c r="H60" s="17"/>
      <c r="I60" s="17"/>
      <c r="J60" s="24"/>
      <c r="K60" s="10">
        <v>0</v>
      </c>
      <c r="L60" s="11">
        <v>0</v>
      </c>
      <c r="M60" s="11">
        <v>0</v>
      </c>
      <c r="N60" s="10">
        <v>0</v>
      </c>
      <c r="O60" s="21"/>
      <c r="P60" s="1"/>
    </row>
    <row r="61" spans="1:16" ht="111" customHeight="1" x14ac:dyDescent="0.25">
      <c r="A61" s="51"/>
      <c r="B61" s="49"/>
      <c r="C61" s="53"/>
      <c r="D61" s="5" t="s">
        <v>11</v>
      </c>
      <c r="E61" s="10">
        <f t="shared" si="4"/>
        <v>0</v>
      </c>
      <c r="F61" s="23">
        <v>0</v>
      </c>
      <c r="G61" s="17"/>
      <c r="H61" s="17"/>
      <c r="I61" s="17"/>
      <c r="J61" s="24"/>
      <c r="K61" s="10">
        <v>0</v>
      </c>
      <c r="L61" s="11">
        <v>0</v>
      </c>
      <c r="M61" s="11">
        <v>0</v>
      </c>
      <c r="N61" s="10">
        <v>0</v>
      </c>
      <c r="O61" s="22"/>
      <c r="P61" s="1"/>
    </row>
    <row r="62" spans="1:16" ht="21.75" customHeight="1" x14ac:dyDescent="0.25">
      <c r="A62" s="61" t="s">
        <v>27</v>
      </c>
      <c r="B62" s="64" t="s">
        <v>18</v>
      </c>
      <c r="C62" s="65"/>
      <c r="D62" s="7" t="s">
        <v>16</v>
      </c>
      <c r="E62" s="10">
        <f>SUM(F62:N62)</f>
        <v>145934.50252000001</v>
      </c>
      <c r="F62" s="57">
        <f>SUM(F63:J66)</f>
        <v>26245.178</v>
      </c>
      <c r="G62" s="58"/>
      <c r="H62" s="58"/>
      <c r="I62" s="58"/>
      <c r="J62" s="59"/>
      <c r="K62" s="9">
        <f>SUM(K63:K66)</f>
        <v>26671.5</v>
      </c>
      <c r="L62" s="14">
        <f>SUM(L63:L66)</f>
        <v>29600.35153</v>
      </c>
      <c r="M62" s="14">
        <f>SUM(M63:M66)</f>
        <v>31919.335189999998</v>
      </c>
      <c r="N62" s="9">
        <f>SUM(N63:N66)</f>
        <v>31498.1378</v>
      </c>
      <c r="O62" s="44"/>
      <c r="P62" s="1"/>
    </row>
    <row r="63" spans="1:16" ht="38.25" x14ac:dyDescent="0.25">
      <c r="A63" s="62"/>
      <c r="B63" s="66"/>
      <c r="C63" s="67"/>
      <c r="D63" s="5" t="s">
        <v>9</v>
      </c>
      <c r="E63" s="10">
        <f>SUM(F63:N63)</f>
        <v>0</v>
      </c>
      <c r="F63" s="16">
        <f>F8+F43+F53</f>
        <v>0</v>
      </c>
      <c r="G63" s="17"/>
      <c r="H63" s="17"/>
      <c r="I63" s="17"/>
      <c r="J63" s="18"/>
      <c r="K63" s="9">
        <f t="shared" ref="K63:N66" si="6">K8+K43+K53</f>
        <v>0</v>
      </c>
      <c r="L63" s="14">
        <f t="shared" si="6"/>
        <v>0</v>
      </c>
      <c r="M63" s="14">
        <f t="shared" si="6"/>
        <v>0</v>
      </c>
      <c r="N63" s="9">
        <f t="shared" si="6"/>
        <v>0</v>
      </c>
      <c r="O63" s="45"/>
      <c r="P63" s="1"/>
    </row>
    <row r="64" spans="1:16" ht="38.25" x14ac:dyDescent="0.25">
      <c r="A64" s="62"/>
      <c r="B64" s="66"/>
      <c r="C64" s="67"/>
      <c r="D64" s="5" t="s">
        <v>10</v>
      </c>
      <c r="E64" s="10">
        <f>SUM(F64:N64)</f>
        <v>40822.808000000005</v>
      </c>
      <c r="F64" s="16">
        <f>F9+F44+F54</f>
        <v>7764.92</v>
      </c>
      <c r="G64" s="17"/>
      <c r="H64" s="17"/>
      <c r="I64" s="17"/>
      <c r="J64" s="18"/>
      <c r="K64" s="9">
        <f t="shared" si="6"/>
        <v>7035.26</v>
      </c>
      <c r="L64" s="14">
        <f t="shared" si="6"/>
        <v>7659.3499999999995</v>
      </c>
      <c r="M64" s="14">
        <f t="shared" si="6"/>
        <v>9830.2199999999993</v>
      </c>
      <c r="N64" s="9">
        <f t="shared" si="6"/>
        <v>8533.0580000000009</v>
      </c>
      <c r="O64" s="45"/>
      <c r="P64" s="1"/>
    </row>
    <row r="65" spans="1:16" ht="51" customHeight="1" x14ac:dyDescent="0.25">
      <c r="A65" s="62"/>
      <c r="B65" s="66"/>
      <c r="C65" s="67"/>
      <c r="D65" s="4" t="s">
        <v>0</v>
      </c>
      <c r="E65" s="10">
        <f>SUM(F65:N65)</f>
        <v>105111.69452000002</v>
      </c>
      <c r="F65" s="16">
        <f>F10+F45+F55</f>
        <v>18480.258000000002</v>
      </c>
      <c r="G65" s="17"/>
      <c r="H65" s="17"/>
      <c r="I65" s="17"/>
      <c r="J65" s="18"/>
      <c r="K65" s="9">
        <f t="shared" si="6"/>
        <v>19636.240000000002</v>
      </c>
      <c r="L65" s="14">
        <f t="shared" si="6"/>
        <v>21941.001530000001</v>
      </c>
      <c r="M65" s="14">
        <f t="shared" si="6"/>
        <v>22089.11519</v>
      </c>
      <c r="N65" s="9">
        <f t="shared" si="6"/>
        <v>22965.0798</v>
      </c>
      <c r="O65" s="45"/>
      <c r="P65" s="1"/>
    </row>
    <row r="66" spans="1:16" ht="25.5" x14ac:dyDescent="0.25">
      <c r="A66" s="63"/>
      <c r="B66" s="68"/>
      <c r="C66" s="69"/>
      <c r="D66" s="5" t="s">
        <v>11</v>
      </c>
      <c r="E66" s="10">
        <f>SUM(F66:N66)</f>
        <v>0</v>
      </c>
      <c r="F66" s="16">
        <f>F11+F46+F56</f>
        <v>0</v>
      </c>
      <c r="G66" s="17"/>
      <c r="H66" s="17"/>
      <c r="I66" s="17"/>
      <c r="J66" s="18"/>
      <c r="K66" s="9">
        <f t="shared" si="6"/>
        <v>0</v>
      </c>
      <c r="L66" s="14">
        <f t="shared" si="6"/>
        <v>0</v>
      </c>
      <c r="M66" s="14">
        <f t="shared" si="6"/>
        <v>0</v>
      </c>
      <c r="N66" s="9">
        <f t="shared" si="6"/>
        <v>0</v>
      </c>
      <c r="O66" s="46"/>
      <c r="P66" s="1"/>
    </row>
    <row r="67" spans="1:16" x14ac:dyDescent="0.25">
      <c r="O67" s="15" t="s">
        <v>44</v>
      </c>
    </row>
    <row r="68" spans="1:16" x14ac:dyDescent="0.25">
      <c r="F68" t="s">
        <v>45</v>
      </c>
    </row>
  </sheetData>
  <mergeCells count="119">
    <mergeCell ref="L1:O1"/>
    <mergeCell ref="F62:J62"/>
    <mergeCell ref="F63:J63"/>
    <mergeCell ref="F64:J64"/>
    <mergeCell ref="F65:J65"/>
    <mergeCell ref="F66:J66"/>
    <mergeCell ref="A57:A61"/>
    <mergeCell ref="B57:B61"/>
    <mergeCell ref="C57:C61"/>
    <mergeCell ref="F57:J57"/>
    <mergeCell ref="A62:A66"/>
    <mergeCell ref="B62:C66"/>
    <mergeCell ref="O57:O61"/>
    <mergeCell ref="F58:J58"/>
    <mergeCell ref="F59:J59"/>
    <mergeCell ref="F60:J60"/>
    <mergeCell ref="F61:J61"/>
    <mergeCell ref="A52:A56"/>
    <mergeCell ref="B52:B56"/>
    <mergeCell ref="C52:C56"/>
    <mergeCell ref="F52:J52"/>
    <mergeCell ref="O52:O56"/>
    <mergeCell ref="F53:J53"/>
    <mergeCell ref="F54:J54"/>
    <mergeCell ref="F55:J55"/>
    <mergeCell ref="F56:J56"/>
    <mergeCell ref="A47:A51"/>
    <mergeCell ref="B47:B51"/>
    <mergeCell ref="C47:C51"/>
    <mergeCell ref="F47:J47"/>
    <mergeCell ref="O47:O51"/>
    <mergeCell ref="F48:J48"/>
    <mergeCell ref="F49:J49"/>
    <mergeCell ref="F50:J50"/>
    <mergeCell ref="F51:J51"/>
    <mergeCell ref="A42:A46"/>
    <mergeCell ref="B42:B46"/>
    <mergeCell ref="C42:C46"/>
    <mergeCell ref="F42:J42"/>
    <mergeCell ref="O42:O46"/>
    <mergeCell ref="F43:J43"/>
    <mergeCell ref="F44:J44"/>
    <mergeCell ref="F45:J45"/>
    <mergeCell ref="F46:J46"/>
    <mergeCell ref="A37:A41"/>
    <mergeCell ref="B37:B41"/>
    <mergeCell ref="C37:C41"/>
    <mergeCell ref="F37:J37"/>
    <mergeCell ref="O37:O41"/>
    <mergeCell ref="F38:J38"/>
    <mergeCell ref="F39:J39"/>
    <mergeCell ref="F40:J40"/>
    <mergeCell ref="F41:J41"/>
    <mergeCell ref="C32:C36"/>
    <mergeCell ref="F32:J32"/>
    <mergeCell ref="O32:O36"/>
    <mergeCell ref="F33:J33"/>
    <mergeCell ref="F34:J34"/>
    <mergeCell ref="F35:J35"/>
    <mergeCell ref="F36:J36"/>
    <mergeCell ref="F31:J31"/>
    <mergeCell ref="A27:A31"/>
    <mergeCell ref="B27:B31"/>
    <mergeCell ref="C27:C31"/>
    <mergeCell ref="F27:J27"/>
    <mergeCell ref="O27:O31"/>
    <mergeCell ref="F28:J28"/>
    <mergeCell ref="F29:J29"/>
    <mergeCell ref="F30:J30"/>
    <mergeCell ref="O62:O66"/>
    <mergeCell ref="A12:A16"/>
    <mergeCell ref="B12:B16"/>
    <mergeCell ref="C12:C16"/>
    <mergeCell ref="F12:J12"/>
    <mergeCell ref="O12:O16"/>
    <mergeCell ref="F13:J13"/>
    <mergeCell ref="F14:J14"/>
    <mergeCell ref="F15:J15"/>
    <mergeCell ref="F16:J16"/>
    <mergeCell ref="A17:A21"/>
    <mergeCell ref="B17:B21"/>
    <mergeCell ref="C17:C21"/>
    <mergeCell ref="F17:J17"/>
    <mergeCell ref="O17:O21"/>
    <mergeCell ref="F18:J18"/>
    <mergeCell ref="F19:J19"/>
    <mergeCell ref="F20:J20"/>
    <mergeCell ref="F21:J21"/>
    <mergeCell ref="A22:A26"/>
    <mergeCell ref="B22:B26"/>
    <mergeCell ref="C22:C26"/>
    <mergeCell ref="A32:A36"/>
    <mergeCell ref="B32:B36"/>
    <mergeCell ref="A7:A11"/>
    <mergeCell ref="B7:B11"/>
    <mergeCell ref="C7:C11"/>
    <mergeCell ref="F7:J7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F5:J5"/>
    <mergeCell ref="F22:J22"/>
    <mergeCell ref="O22:O26"/>
    <mergeCell ref="F23:J23"/>
    <mergeCell ref="O7:O11"/>
    <mergeCell ref="F8:J8"/>
    <mergeCell ref="F9:J9"/>
    <mergeCell ref="F10:J10"/>
    <mergeCell ref="F11:J11"/>
    <mergeCell ref="F6:J6"/>
    <mergeCell ref="F24:J24"/>
    <mergeCell ref="F25:J25"/>
    <mergeCell ref="F26:J26"/>
  </mergeCells>
  <pageMargins left="0.70866141732283472" right="0.70866141732283472" top="0.74803149606299213" bottom="0.74803149606299213" header="0.31496062992125984" footer="0.31496062992125984"/>
  <pageSetup paperSize="9" scale="85" orientation="landscape" useFirstPageNumber="1" r:id="rId1"/>
  <headerFooter>
    <oddHeader>&amp;C&amp;P</oddHeader>
  </headerFooter>
  <rowBreaks count="5" manualBreakCount="5">
    <brk id="16" max="16383" man="1"/>
    <brk id="31" max="16383" man="1"/>
    <brk id="41" max="16383" man="1"/>
    <brk id="51" max="14" man="1"/>
    <brk id="6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мероприятий ПП 6</vt:lpstr>
      <vt:lpstr>'Перечень мероприятий ПП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2025-12-23T06:27:11Z</dcterms:modified>
</cp:coreProperties>
</file>