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1" i="1" l="1"/>
  <c r="E570" i="1"/>
  <c r="E569" i="1"/>
  <c r="E568" i="1"/>
  <c r="N567" i="1"/>
  <c r="M567" i="1"/>
  <c r="H567" i="1"/>
  <c r="G567" i="1"/>
  <c r="F567" i="1"/>
  <c r="E567" i="1"/>
  <c r="E563" i="1"/>
  <c r="E562" i="1"/>
  <c r="E561" i="1"/>
  <c r="E560" i="1"/>
  <c r="E559" i="1" s="1"/>
  <c r="N559" i="1"/>
  <c r="M559" i="1"/>
  <c r="H559" i="1"/>
  <c r="G559" i="1"/>
  <c r="F559" i="1"/>
  <c r="E555" i="1"/>
  <c r="E554" i="1"/>
  <c r="H553" i="1"/>
  <c r="E553" i="1" s="1"/>
  <c r="H552" i="1"/>
  <c r="E552" i="1"/>
  <c r="N551" i="1"/>
  <c r="M551" i="1"/>
  <c r="H551" i="1"/>
  <c r="G551" i="1"/>
  <c r="F551" i="1"/>
  <c r="N550" i="1"/>
  <c r="M550" i="1"/>
  <c r="H550" i="1"/>
  <c r="G550" i="1"/>
  <c r="F550" i="1"/>
  <c r="E550" i="1"/>
  <c r="N549" i="1"/>
  <c r="M549" i="1"/>
  <c r="H549" i="1"/>
  <c r="G549" i="1"/>
  <c r="F549" i="1"/>
  <c r="E549" i="1" s="1"/>
  <c r="N548" i="1"/>
  <c r="M548" i="1"/>
  <c r="H548" i="1"/>
  <c r="G548" i="1"/>
  <c r="F548" i="1"/>
  <c r="E548" i="1"/>
  <c r="N547" i="1"/>
  <c r="M547" i="1"/>
  <c r="H547" i="1"/>
  <c r="H546" i="1" s="1"/>
  <c r="G547" i="1"/>
  <c r="G546" i="1" s="1"/>
  <c r="F547" i="1"/>
  <c r="N546" i="1"/>
  <c r="M546" i="1"/>
  <c r="F546" i="1"/>
  <c r="E542" i="1"/>
  <c r="H541" i="1"/>
  <c r="E541" i="1"/>
  <c r="H540" i="1"/>
  <c r="H539" i="1"/>
  <c r="E539" i="1"/>
  <c r="N538" i="1"/>
  <c r="M538" i="1"/>
  <c r="G538" i="1"/>
  <c r="F538" i="1"/>
  <c r="N537" i="1"/>
  <c r="M537" i="1"/>
  <c r="H537" i="1"/>
  <c r="E537" i="1" s="1"/>
  <c r="G537" i="1"/>
  <c r="F537" i="1"/>
  <c r="N536" i="1"/>
  <c r="M536" i="1"/>
  <c r="H536" i="1"/>
  <c r="G536" i="1"/>
  <c r="F536" i="1"/>
  <c r="E536" i="1" s="1"/>
  <c r="N535" i="1"/>
  <c r="M535" i="1"/>
  <c r="H535" i="1"/>
  <c r="E535" i="1" s="1"/>
  <c r="G535" i="1"/>
  <c r="F535" i="1"/>
  <c r="N534" i="1"/>
  <c r="N533" i="1" s="1"/>
  <c r="M534" i="1"/>
  <c r="H534" i="1"/>
  <c r="G534" i="1"/>
  <c r="G533" i="1" s="1"/>
  <c r="F534" i="1"/>
  <c r="M533" i="1"/>
  <c r="E529" i="1"/>
  <c r="G528" i="1"/>
  <c r="E528" i="1"/>
  <c r="G527" i="1"/>
  <c r="G525" i="1" s="1"/>
  <c r="E527" i="1"/>
  <c r="E525" i="1" s="1"/>
  <c r="G526" i="1"/>
  <c r="E526" i="1"/>
  <c r="N525" i="1"/>
  <c r="M525" i="1"/>
  <c r="H525" i="1"/>
  <c r="F525" i="1"/>
  <c r="N524" i="1"/>
  <c r="M524" i="1"/>
  <c r="H524" i="1"/>
  <c r="G524" i="1"/>
  <c r="E524" i="1" s="1"/>
  <c r="F524" i="1"/>
  <c r="N523" i="1"/>
  <c r="M523" i="1"/>
  <c r="H523" i="1"/>
  <c r="G523" i="1"/>
  <c r="F523" i="1"/>
  <c r="E523" i="1"/>
  <c r="N522" i="1"/>
  <c r="M522" i="1"/>
  <c r="H522" i="1"/>
  <c r="G522" i="1"/>
  <c r="E522" i="1" s="1"/>
  <c r="F522" i="1"/>
  <c r="N521" i="1"/>
  <c r="N520" i="1" s="1"/>
  <c r="M521" i="1"/>
  <c r="M520" i="1" s="1"/>
  <c r="H521" i="1"/>
  <c r="G521" i="1"/>
  <c r="F521" i="1"/>
  <c r="F520" i="1" s="1"/>
  <c r="E521" i="1"/>
  <c r="E520" i="1" s="1"/>
  <c r="H520" i="1"/>
  <c r="E516" i="1"/>
  <c r="E515" i="1"/>
  <c r="E514" i="1"/>
  <c r="E513" i="1"/>
  <c r="N512" i="1"/>
  <c r="M512" i="1"/>
  <c r="H512" i="1"/>
  <c r="G512" i="1"/>
  <c r="F512" i="1"/>
  <c r="E512" i="1"/>
  <c r="E508" i="1"/>
  <c r="G507" i="1"/>
  <c r="E507" i="1"/>
  <c r="E506" i="1"/>
  <c r="G505" i="1"/>
  <c r="E505" i="1"/>
  <c r="N504" i="1"/>
  <c r="M504" i="1"/>
  <c r="H504" i="1"/>
  <c r="G504" i="1"/>
  <c r="F504" i="1"/>
  <c r="E504" i="1"/>
  <c r="N503" i="1"/>
  <c r="M503" i="1"/>
  <c r="H503" i="1"/>
  <c r="G503" i="1"/>
  <c r="F503" i="1"/>
  <c r="N502" i="1"/>
  <c r="M502" i="1"/>
  <c r="H502" i="1"/>
  <c r="G502" i="1"/>
  <c r="F502" i="1"/>
  <c r="E502" i="1"/>
  <c r="N501" i="1"/>
  <c r="M501" i="1"/>
  <c r="H501" i="1"/>
  <c r="G501" i="1"/>
  <c r="E501" i="1" s="1"/>
  <c r="F501" i="1"/>
  <c r="N500" i="1"/>
  <c r="N499" i="1" s="1"/>
  <c r="M500" i="1"/>
  <c r="H500" i="1"/>
  <c r="G500" i="1"/>
  <c r="F500" i="1"/>
  <c r="E500" i="1"/>
  <c r="H499" i="1"/>
  <c r="G499" i="1"/>
  <c r="F499" i="1"/>
  <c r="E495" i="1"/>
  <c r="E494" i="1"/>
  <c r="E493" i="1"/>
  <c r="E492" i="1"/>
  <c r="N491" i="1"/>
  <c r="M491" i="1"/>
  <c r="H491" i="1"/>
  <c r="G491" i="1"/>
  <c r="F491" i="1"/>
  <c r="E491" i="1"/>
  <c r="N490" i="1"/>
  <c r="M490" i="1"/>
  <c r="H490" i="1"/>
  <c r="G490" i="1"/>
  <c r="G486" i="1" s="1"/>
  <c r="F490" i="1"/>
  <c r="E490" i="1" s="1"/>
  <c r="N489" i="1"/>
  <c r="M489" i="1"/>
  <c r="H489" i="1"/>
  <c r="G489" i="1"/>
  <c r="F489" i="1"/>
  <c r="E489" i="1"/>
  <c r="N488" i="1"/>
  <c r="M488" i="1"/>
  <c r="H488" i="1"/>
  <c r="G488" i="1"/>
  <c r="F488" i="1"/>
  <c r="E488" i="1" s="1"/>
  <c r="N487" i="1"/>
  <c r="N486" i="1" s="1"/>
  <c r="M487" i="1"/>
  <c r="H487" i="1"/>
  <c r="G487" i="1"/>
  <c r="F487" i="1"/>
  <c r="E487" i="1"/>
  <c r="H486" i="1"/>
  <c r="F486" i="1"/>
  <c r="E482" i="1"/>
  <c r="E481" i="1"/>
  <c r="E480" i="1"/>
  <c r="E479" i="1"/>
  <c r="N478" i="1"/>
  <c r="M478" i="1"/>
  <c r="H478" i="1"/>
  <c r="G478" i="1"/>
  <c r="F478" i="1"/>
  <c r="E478" i="1"/>
  <c r="E474" i="1"/>
  <c r="E473" i="1"/>
  <c r="E472" i="1"/>
  <c r="E471" i="1"/>
  <c r="E470" i="1" s="1"/>
  <c r="N470" i="1"/>
  <c r="M470" i="1"/>
  <c r="H470" i="1"/>
  <c r="G470" i="1"/>
  <c r="F470" i="1"/>
  <c r="E466" i="1"/>
  <c r="E465" i="1"/>
  <c r="E464" i="1"/>
  <c r="E463" i="1"/>
  <c r="N462" i="1"/>
  <c r="M462" i="1"/>
  <c r="H462" i="1"/>
  <c r="G462" i="1"/>
  <c r="F462" i="1"/>
  <c r="E462" i="1"/>
  <c r="N461" i="1"/>
  <c r="M461" i="1"/>
  <c r="H461" i="1"/>
  <c r="G461" i="1"/>
  <c r="F461" i="1"/>
  <c r="E461" i="1" s="1"/>
  <c r="N460" i="1"/>
  <c r="M460" i="1"/>
  <c r="H460" i="1"/>
  <c r="G460" i="1"/>
  <c r="F460" i="1"/>
  <c r="E460" i="1"/>
  <c r="N459" i="1"/>
  <c r="M459" i="1"/>
  <c r="H459" i="1"/>
  <c r="G459" i="1"/>
  <c r="G457" i="1" s="1"/>
  <c r="F459" i="1"/>
  <c r="N458" i="1"/>
  <c r="N457" i="1" s="1"/>
  <c r="M458" i="1"/>
  <c r="H458" i="1"/>
  <c r="G458" i="1"/>
  <c r="F458" i="1"/>
  <c r="F457" i="1" s="1"/>
  <c r="E458" i="1"/>
  <c r="H457" i="1"/>
  <c r="E453" i="1"/>
  <c r="E452" i="1"/>
  <c r="E451" i="1"/>
  <c r="E450" i="1"/>
  <c r="N449" i="1"/>
  <c r="M449" i="1"/>
  <c r="H449" i="1"/>
  <c r="G449" i="1"/>
  <c r="F449" i="1"/>
  <c r="E449" i="1"/>
  <c r="N448" i="1"/>
  <c r="M448" i="1"/>
  <c r="H448" i="1"/>
  <c r="G448" i="1"/>
  <c r="E448" i="1" s="1"/>
  <c r="F448" i="1"/>
  <c r="N447" i="1"/>
  <c r="M447" i="1"/>
  <c r="H447" i="1"/>
  <c r="G447" i="1"/>
  <c r="F447" i="1"/>
  <c r="E447" i="1"/>
  <c r="N446" i="1"/>
  <c r="M446" i="1"/>
  <c r="H446" i="1"/>
  <c r="G446" i="1"/>
  <c r="E446" i="1" s="1"/>
  <c r="F446" i="1"/>
  <c r="N445" i="1"/>
  <c r="N444" i="1" s="1"/>
  <c r="M445" i="1"/>
  <c r="H445" i="1"/>
  <c r="G445" i="1"/>
  <c r="F445" i="1"/>
  <c r="F444" i="1" s="1"/>
  <c r="E445" i="1"/>
  <c r="H444" i="1"/>
  <c r="G444" i="1"/>
  <c r="E440" i="1"/>
  <c r="H439" i="1"/>
  <c r="G439" i="1"/>
  <c r="E438" i="1"/>
  <c r="E437" i="1"/>
  <c r="N436" i="1"/>
  <c r="M436" i="1"/>
  <c r="G436" i="1"/>
  <c r="F436" i="1"/>
  <c r="N435" i="1"/>
  <c r="M435" i="1"/>
  <c r="H435" i="1"/>
  <c r="G435" i="1"/>
  <c r="F435" i="1"/>
  <c r="E435" i="1"/>
  <c r="N434" i="1"/>
  <c r="M434" i="1"/>
  <c r="G434" i="1"/>
  <c r="F434" i="1"/>
  <c r="N433" i="1"/>
  <c r="M433" i="1"/>
  <c r="M431" i="1" s="1"/>
  <c r="H433" i="1"/>
  <c r="G433" i="1"/>
  <c r="F433" i="1"/>
  <c r="E433" i="1"/>
  <c r="N432" i="1"/>
  <c r="M432" i="1"/>
  <c r="H432" i="1"/>
  <c r="G432" i="1"/>
  <c r="F432" i="1"/>
  <c r="N431" i="1"/>
  <c r="F431" i="1"/>
  <c r="E427" i="1"/>
  <c r="E426" i="1"/>
  <c r="E425" i="1"/>
  <c r="E424" i="1"/>
  <c r="E423" i="1" s="1"/>
  <c r="N423" i="1"/>
  <c r="M423" i="1"/>
  <c r="H423" i="1"/>
  <c r="G423" i="1"/>
  <c r="F423" i="1"/>
  <c r="E419" i="1"/>
  <c r="E418" i="1"/>
  <c r="E417" i="1"/>
  <c r="E416" i="1"/>
  <c r="N415" i="1"/>
  <c r="M415" i="1"/>
  <c r="H415" i="1"/>
  <c r="G415" i="1"/>
  <c r="F415" i="1"/>
  <c r="E415" i="1"/>
  <c r="E395" i="1"/>
  <c r="E394" i="1"/>
  <c r="E393" i="1"/>
  <c r="E392" i="1"/>
  <c r="E391" i="1" s="1"/>
  <c r="N391" i="1"/>
  <c r="M391" i="1"/>
  <c r="H391" i="1"/>
  <c r="G391" i="1"/>
  <c r="F391" i="1"/>
  <c r="E387" i="1"/>
  <c r="E386" i="1"/>
  <c r="E385" i="1"/>
  <c r="E384" i="1"/>
  <c r="N383" i="1"/>
  <c r="M383" i="1"/>
  <c r="H383" i="1"/>
  <c r="G383" i="1"/>
  <c r="F383" i="1"/>
  <c r="E383" i="1"/>
  <c r="E379" i="1"/>
  <c r="E378" i="1"/>
  <c r="E377" i="1"/>
  <c r="E376" i="1"/>
  <c r="E375" i="1" s="1"/>
  <c r="N375" i="1"/>
  <c r="M375" i="1"/>
  <c r="H375" i="1"/>
  <c r="G375" i="1"/>
  <c r="F375" i="1"/>
  <c r="E371" i="1"/>
  <c r="E370" i="1"/>
  <c r="E369" i="1"/>
  <c r="E368" i="1"/>
  <c r="N367" i="1"/>
  <c r="M367" i="1"/>
  <c r="H367" i="1"/>
  <c r="G367" i="1"/>
  <c r="F367" i="1"/>
  <c r="E367" i="1"/>
  <c r="E360" i="1"/>
  <c r="E359" i="1"/>
  <c r="E358" i="1"/>
  <c r="E357" i="1"/>
  <c r="E356" i="1" s="1"/>
  <c r="N356" i="1"/>
  <c r="M356" i="1"/>
  <c r="H356" i="1"/>
  <c r="G356" i="1"/>
  <c r="F356" i="1"/>
  <c r="N355" i="1"/>
  <c r="M355" i="1"/>
  <c r="H355" i="1"/>
  <c r="G355" i="1"/>
  <c r="F355" i="1"/>
  <c r="E355" i="1" s="1"/>
  <c r="N354" i="1"/>
  <c r="M354" i="1"/>
  <c r="H354" i="1"/>
  <c r="G354" i="1"/>
  <c r="F354" i="1"/>
  <c r="N353" i="1"/>
  <c r="N351" i="1" s="1"/>
  <c r="M353" i="1"/>
  <c r="M351" i="1" s="1"/>
  <c r="H353" i="1"/>
  <c r="G353" i="1"/>
  <c r="F353" i="1"/>
  <c r="E353" i="1"/>
  <c r="N352" i="1"/>
  <c r="M352" i="1"/>
  <c r="H352" i="1"/>
  <c r="G352" i="1"/>
  <c r="G351" i="1" s="1"/>
  <c r="F352" i="1"/>
  <c r="F351" i="1"/>
  <c r="E347" i="1"/>
  <c r="E346" i="1"/>
  <c r="E345" i="1"/>
  <c r="E344" i="1"/>
  <c r="N343" i="1"/>
  <c r="M343" i="1"/>
  <c r="H343" i="1"/>
  <c r="G343" i="1"/>
  <c r="F343" i="1"/>
  <c r="E339" i="1"/>
  <c r="E338" i="1"/>
  <c r="E335" i="1" s="1"/>
  <c r="E337" i="1"/>
  <c r="E336" i="1"/>
  <c r="H335" i="1"/>
  <c r="G335" i="1"/>
  <c r="F335" i="1"/>
  <c r="E331" i="1"/>
  <c r="E330" i="1"/>
  <c r="E327" i="1" s="1"/>
  <c r="E329" i="1"/>
  <c r="E328" i="1"/>
  <c r="H327" i="1"/>
  <c r="G327" i="1"/>
  <c r="F327" i="1"/>
  <c r="N326" i="1"/>
  <c r="M326" i="1"/>
  <c r="H326" i="1"/>
  <c r="G326" i="1"/>
  <c r="F326" i="1"/>
  <c r="E326" i="1" s="1"/>
  <c r="N325" i="1"/>
  <c r="M325" i="1"/>
  <c r="H325" i="1"/>
  <c r="G325" i="1"/>
  <c r="E325" i="1" s="1"/>
  <c r="F325" i="1"/>
  <c r="N324" i="1"/>
  <c r="N322" i="1" s="1"/>
  <c r="M324" i="1"/>
  <c r="H324" i="1"/>
  <c r="G324" i="1"/>
  <c r="F324" i="1"/>
  <c r="E324" i="1" s="1"/>
  <c r="N323" i="1"/>
  <c r="M323" i="1"/>
  <c r="H323" i="1"/>
  <c r="H322" i="1" s="1"/>
  <c r="G323" i="1"/>
  <c r="F323" i="1"/>
  <c r="M322" i="1"/>
  <c r="E318" i="1"/>
  <c r="E317" i="1"/>
  <c r="E316" i="1"/>
  <c r="E315" i="1"/>
  <c r="N314" i="1"/>
  <c r="M314" i="1"/>
  <c r="H314" i="1"/>
  <c r="G314" i="1"/>
  <c r="F314" i="1"/>
  <c r="N313" i="1"/>
  <c r="M313" i="1"/>
  <c r="H313" i="1"/>
  <c r="G313" i="1"/>
  <c r="F313" i="1"/>
  <c r="E313" i="1" s="1"/>
  <c r="N312" i="1"/>
  <c r="M312" i="1"/>
  <c r="H312" i="1"/>
  <c r="G312" i="1"/>
  <c r="F312" i="1"/>
  <c r="N311" i="1"/>
  <c r="N309" i="1" s="1"/>
  <c r="M311" i="1"/>
  <c r="E311" i="1" s="1"/>
  <c r="H311" i="1"/>
  <c r="G311" i="1"/>
  <c r="F311" i="1"/>
  <c r="N310" i="1"/>
  <c r="M310" i="1"/>
  <c r="H310" i="1"/>
  <c r="G310" i="1"/>
  <c r="F310" i="1"/>
  <c r="F309" i="1"/>
  <c r="E305" i="1"/>
  <c r="E304" i="1"/>
  <c r="E303" i="1"/>
  <c r="H302" i="1"/>
  <c r="H301" i="1" s="1"/>
  <c r="G302" i="1"/>
  <c r="N301" i="1"/>
  <c r="M301" i="1"/>
  <c r="G301" i="1"/>
  <c r="F301" i="1"/>
  <c r="E297" i="1"/>
  <c r="G296" i="1"/>
  <c r="E296" i="1"/>
  <c r="E295" i="1"/>
  <c r="E293" i="1" s="1"/>
  <c r="E294" i="1"/>
  <c r="N293" i="1"/>
  <c r="M293" i="1"/>
  <c r="H293" i="1"/>
  <c r="G293" i="1"/>
  <c r="F293" i="1"/>
  <c r="N292" i="1"/>
  <c r="N288" i="1" s="1"/>
  <c r="M292" i="1"/>
  <c r="H292" i="1"/>
  <c r="G292" i="1"/>
  <c r="F292" i="1"/>
  <c r="E292" i="1" s="1"/>
  <c r="N291" i="1"/>
  <c r="M291" i="1"/>
  <c r="H291" i="1"/>
  <c r="E291" i="1" s="1"/>
  <c r="G291" i="1"/>
  <c r="F291" i="1"/>
  <c r="N290" i="1"/>
  <c r="M290" i="1"/>
  <c r="H290" i="1"/>
  <c r="G290" i="1"/>
  <c r="F290" i="1"/>
  <c r="E290" i="1" s="1"/>
  <c r="N289" i="1"/>
  <c r="M289" i="1"/>
  <c r="M288" i="1" s="1"/>
  <c r="H289" i="1"/>
  <c r="H288" i="1" s="1"/>
  <c r="G289" i="1"/>
  <c r="F289" i="1"/>
  <c r="E289" i="1"/>
  <c r="G288" i="1"/>
  <c r="F288" i="1"/>
  <c r="E284" i="1"/>
  <c r="E283" i="1"/>
  <c r="E282" i="1"/>
  <c r="E281" i="1"/>
  <c r="N280" i="1"/>
  <c r="M280" i="1"/>
  <c r="H280" i="1"/>
  <c r="G280" i="1"/>
  <c r="F280" i="1"/>
  <c r="E280" i="1"/>
  <c r="N279" i="1"/>
  <c r="M279" i="1"/>
  <c r="H279" i="1"/>
  <c r="G279" i="1"/>
  <c r="G579" i="1" s="1"/>
  <c r="F279" i="1"/>
  <c r="E279" i="1" s="1"/>
  <c r="N278" i="1"/>
  <c r="M278" i="1"/>
  <c r="H278" i="1"/>
  <c r="G278" i="1"/>
  <c r="F278" i="1"/>
  <c r="E278" i="1"/>
  <c r="N277" i="1"/>
  <c r="M277" i="1"/>
  <c r="H277" i="1"/>
  <c r="G277" i="1"/>
  <c r="G275" i="1" s="1"/>
  <c r="F277" i="1"/>
  <c r="N276" i="1"/>
  <c r="M276" i="1"/>
  <c r="H276" i="1"/>
  <c r="H275" i="1" s="1"/>
  <c r="G276" i="1"/>
  <c r="F276" i="1"/>
  <c r="N275" i="1"/>
  <c r="F275" i="1"/>
  <c r="E271" i="1"/>
  <c r="E270" i="1"/>
  <c r="E269" i="1"/>
  <c r="E268" i="1"/>
  <c r="N267" i="1"/>
  <c r="M267" i="1"/>
  <c r="H267" i="1"/>
  <c r="G267" i="1"/>
  <c r="F267" i="1"/>
  <c r="E267" i="1"/>
  <c r="E263" i="1"/>
  <c r="E262" i="1"/>
  <c r="E261" i="1"/>
  <c r="E260" i="1"/>
  <c r="E259" i="1" s="1"/>
  <c r="N259" i="1"/>
  <c r="M259" i="1"/>
  <c r="H259" i="1"/>
  <c r="G259" i="1"/>
  <c r="F259" i="1"/>
  <c r="E255" i="1"/>
  <c r="E254" i="1"/>
  <c r="E253" i="1"/>
  <c r="E251" i="1" s="1"/>
  <c r="E252" i="1"/>
  <c r="N251" i="1"/>
  <c r="M251" i="1"/>
  <c r="H251" i="1"/>
  <c r="G251" i="1"/>
  <c r="F251" i="1"/>
  <c r="E247" i="1"/>
  <c r="E246" i="1"/>
  <c r="E245" i="1"/>
  <c r="H244" i="1"/>
  <c r="H243" i="1" s="1"/>
  <c r="G244" i="1"/>
  <c r="N243" i="1"/>
  <c r="M243" i="1"/>
  <c r="F243" i="1"/>
  <c r="E239" i="1"/>
  <c r="E238" i="1"/>
  <c r="E237" i="1"/>
  <c r="G236" i="1"/>
  <c r="E236" i="1" s="1"/>
  <c r="E235" i="1" s="1"/>
  <c r="N235" i="1"/>
  <c r="M235" i="1"/>
  <c r="H235" i="1"/>
  <c r="F235" i="1"/>
  <c r="E231" i="1"/>
  <c r="E227" i="1" s="1"/>
  <c r="E230" i="1"/>
  <c r="E229" i="1"/>
  <c r="E228" i="1"/>
  <c r="N227" i="1"/>
  <c r="M227" i="1"/>
  <c r="H227" i="1"/>
  <c r="G227" i="1"/>
  <c r="F227" i="1"/>
  <c r="E223" i="1"/>
  <c r="G222" i="1"/>
  <c r="E222" i="1"/>
  <c r="E219" i="1" s="1"/>
  <c r="E221" i="1"/>
  <c r="G220" i="1"/>
  <c r="E220" i="1"/>
  <c r="N219" i="1"/>
  <c r="M219" i="1"/>
  <c r="H219" i="1"/>
  <c r="G219" i="1"/>
  <c r="F219" i="1"/>
  <c r="E215" i="1"/>
  <c r="M214" i="1"/>
  <c r="H214" i="1"/>
  <c r="H193" i="1" s="1"/>
  <c r="G214" i="1"/>
  <c r="H213" i="1"/>
  <c r="G213" i="1"/>
  <c r="G192" i="1" s="1"/>
  <c r="E213" i="1"/>
  <c r="M212" i="1"/>
  <c r="H212" i="1"/>
  <c r="G212" i="1"/>
  <c r="E212" i="1"/>
  <c r="N211" i="1"/>
  <c r="M211" i="1"/>
  <c r="G211" i="1"/>
  <c r="F211" i="1"/>
  <c r="E207" i="1"/>
  <c r="E206" i="1"/>
  <c r="E205" i="1"/>
  <c r="E204" i="1"/>
  <c r="N203" i="1"/>
  <c r="M203" i="1"/>
  <c r="H203" i="1"/>
  <c r="G203" i="1"/>
  <c r="F203" i="1"/>
  <c r="E203" i="1"/>
  <c r="E199" i="1"/>
  <c r="E198" i="1"/>
  <c r="E197" i="1"/>
  <c r="E196" i="1"/>
  <c r="E195" i="1" s="1"/>
  <c r="N195" i="1"/>
  <c r="M195" i="1"/>
  <c r="H195" i="1"/>
  <c r="G195" i="1"/>
  <c r="F195" i="1"/>
  <c r="N194" i="1"/>
  <c r="M194" i="1"/>
  <c r="H194" i="1"/>
  <c r="G194" i="1"/>
  <c r="F194" i="1"/>
  <c r="E194" i="1" s="1"/>
  <c r="N193" i="1"/>
  <c r="M193" i="1"/>
  <c r="G193" i="1"/>
  <c r="F193" i="1"/>
  <c r="N192" i="1"/>
  <c r="N190" i="1" s="1"/>
  <c r="M192" i="1"/>
  <c r="H192" i="1"/>
  <c r="F192" i="1"/>
  <c r="N191" i="1"/>
  <c r="M191" i="1"/>
  <c r="H191" i="1"/>
  <c r="G191" i="1"/>
  <c r="G190" i="1" s="1"/>
  <c r="F191" i="1"/>
  <c r="M190" i="1"/>
  <c r="F190" i="1"/>
  <c r="E186" i="1"/>
  <c r="H185" i="1"/>
  <c r="E185" i="1"/>
  <c r="E184" i="1"/>
  <c r="H183" i="1"/>
  <c r="E183" i="1" s="1"/>
  <c r="N182" i="1"/>
  <c r="M182" i="1"/>
  <c r="H182" i="1"/>
  <c r="G182" i="1"/>
  <c r="F182" i="1"/>
  <c r="E182" i="1"/>
  <c r="E178" i="1"/>
  <c r="M177" i="1"/>
  <c r="H177" i="1"/>
  <c r="H174" i="1" s="1"/>
  <c r="E177" i="1"/>
  <c r="E174" i="1" s="1"/>
  <c r="E176" i="1"/>
  <c r="E175" i="1"/>
  <c r="N174" i="1"/>
  <c r="M174" i="1"/>
  <c r="G174" i="1"/>
  <c r="F174" i="1"/>
  <c r="E170" i="1"/>
  <c r="E169" i="1"/>
  <c r="E168" i="1"/>
  <c r="H167" i="1"/>
  <c r="E167" i="1" s="1"/>
  <c r="E166" i="1" s="1"/>
  <c r="N166" i="1"/>
  <c r="M166" i="1"/>
  <c r="G166" i="1"/>
  <c r="F166" i="1"/>
  <c r="E162" i="1"/>
  <c r="E161" i="1"/>
  <c r="E160" i="1"/>
  <c r="H159" i="1"/>
  <c r="E159" i="1"/>
  <c r="E158" i="1" s="1"/>
  <c r="N158" i="1"/>
  <c r="M158" i="1"/>
  <c r="H158" i="1"/>
  <c r="G158" i="1"/>
  <c r="F158" i="1"/>
  <c r="E154" i="1"/>
  <c r="E150" i="1" s="1"/>
  <c r="E153" i="1"/>
  <c r="E152" i="1"/>
  <c r="E151" i="1"/>
  <c r="N150" i="1"/>
  <c r="M150" i="1"/>
  <c r="H150" i="1"/>
  <c r="G150" i="1"/>
  <c r="F150" i="1"/>
  <c r="E146" i="1"/>
  <c r="H145" i="1"/>
  <c r="E145" i="1"/>
  <c r="E144" i="1"/>
  <c r="E143" i="1"/>
  <c r="N142" i="1"/>
  <c r="M142" i="1"/>
  <c r="H142" i="1"/>
  <c r="G142" i="1"/>
  <c r="F142" i="1"/>
  <c r="E142" i="1"/>
  <c r="E138" i="1"/>
  <c r="E137" i="1"/>
  <c r="E136" i="1"/>
  <c r="E135" i="1"/>
  <c r="E134" i="1" s="1"/>
  <c r="N134" i="1"/>
  <c r="M134" i="1"/>
  <c r="H134" i="1"/>
  <c r="G134" i="1"/>
  <c r="F134" i="1"/>
  <c r="E130" i="1"/>
  <c r="E129" i="1"/>
  <c r="E128" i="1"/>
  <c r="E126" i="1" s="1"/>
  <c r="E127" i="1"/>
  <c r="N126" i="1"/>
  <c r="M126" i="1"/>
  <c r="H126" i="1"/>
  <c r="G126" i="1"/>
  <c r="F126" i="1"/>
  <c r="E122" i="1"/>
  <c r="H121" i="1"/>
  <c r="H118" i="1" s="1"/>
  <c r="G121" i="1"/>
  <c r="E121" i="1" s="1"/>
  <c r="E120" i="1"/>
  <c r="E119" i="1"/>
  <c r="N118" i="1"/>
  <c r="M118" i="1"/>
  <c r="F118" i="1"/>
  <c r="E114" i="1"/>
  <c r="N113" i="1"/>
  <c r="M113" i="1"/>
  <c r="H113" i="1"/>
  <c r="E112" i="1"/>
  <c r="E111" i="1"/>
  <c r="H110" i="1"/>
  <c r="G110" i="1"/>
  <c r="F110" i="1"/>
  <c r="E106" i="1"/>
  <c r="E102" i="1" s="1"/>
  <c r="E105" i="1"/>
  <c r="E104" i="1"/>
  <c r="E103" i="1"/>
  <c r="N102" i="1"/>
  <c r="M102" i="1"/>
  <c r="H102" i="1"/>
  <c r="G102" i="1"/>
  <c r="F102" i="1"/>
  <c r="E98" i="1"/>
  <c r="E97" i="1"/>
  <c r="E96" i="1"/>
  <c r="E95" i="1"/>
  <c r="N94" i="1"/>
  <c r="M94" i="1"/>
  <c r="H94" i="1"/>
  <c r="G94" i="1"/>
  <c r="F94" i="1"/>
  <c r="E90" i="1"/>
  <c r="E89" i="1"/>
  <c r="E88" i="1"/>
  <c r="E87" i="1"/>
  <c r="N86" i="1"/>
  <c r="M86" i="1"/>
  <c r="H86" i="1"/>
  <c r="G86" i="1"/>
  <c r="F86" i="1"/>
  <c r="E86" i="1"/>
  <c r="E82" i="1"/>
  <c r="E81" i="1"/>
  <c r="E80" i="1"/>
  <c r="E79" i="1"/>
  <c r="E78" i="1" s="1"/>
  <c r="N78" i="1"/>
  <c r="M78" i="1"/>
  <c r="H78" i="1"/>
  <c r="G78" i="1"/>
  <c r="F78" i="1"/>
  <c r="E74" i="1"/>
  <c r="E73" i="1"/>
  <c r="E70" i="1" s="1"/>
  <c r="E72" i="1"/>
  <c r="E71" i="1"/>
  <c r="N70" i="1"/>
  <c r="M70" i="1"/>
  <c r="H70" i="1"/>
  <c r="G70" i="1"/>
  <c r="F70" i="1"/>
  <c r="E66" i="1"/>
  <c r="E65" i="1"/>
  <c r="E64" i="1"/>
  <c r="H63" i="1"/>
  <c r="E63" i="1" s="1"/>
  <c r="E62" i="1" s="1"/>
  <c r="N62" i="1"/>
  <c r="M62" i="1"/>
  <c r="G62" i="1"/>
  <c r="F62" i="1"/>
  <c r="E58" i="1"/>
  <c r="E57" i="1"/>
  <c r="E56" i="1"/>
  <c r="H55" i="1"/>
  <c r="E55" i="1" s="1"/>
  <c r="E54" i="1" s="1"/>
  <c r="N54" i="1"/>
  <c r="M54" i="1"/>
  <c r="H54" i="1"/>
  <c r="G54" i="1"/>
  <c r="F54" i="1"/>
  <c r="E50" i="1"/>
  <c r="E49" i="1"/>
  <c r="E48" i="1"/>
  <c r="H47" i="1"/>
  <c r="E47" i="1"/>
  <c r="E46" i="1" s="1"/>
  <c r="N46" i="1"/>
  <c r="M46" i="1"/>
  <c r="H46" i="1"/>
  <c r="G46" i="1"/>
  <c r="F46" i="1"/>
  <c r="E42" i="1"/>
  <c r="E41" i="1"/>
  <c r="E40" i="1"/>
  <c r="H39" i="1"/>
  <c r="E39" i="1"/>
  <c r="N38" i="1"/>
  <c r="M38" i="1"/>
  <c r="H38" i="1"/>
  <c r="G38" i="1"/>
  <c r="F38" i="1"/>
  <c r="E38" i="1"/>
  <c r="E34" i="1"/>
  <c r="E33" i="1"/>
  <c r="E32" i="1"/>
  <c r="E31" i="1"/>
  <c r="E30" i="1" s="1"/>
  <c r="N30" i="1"/>
  <c r="M30" i="1"/>
  <c r="H30" i="1"/>
  <c r="G30" i="1"/>
  <c r="F30" i="1"/>
  <c r="E26" i="1"/>
  <c r="E25" i="1"/>
  <c r="E24" i="1"/>
  <c r="E23" i="1"/>
  <c r="N22" i="1"/>
  <c r="M22" i="1"/>
  <c r="H22" i="1"/>
  <c r="G22" i="1"/>
  <c r="F22" i="1"/>
  <c r="E22" i="1"/>
  <c r="E18" i="1"/>
  <c r="E17" i="1"/>
  <c r="E16" i="1"/>
  <c r="E15" i="1"/>
  <c r="E14" i="1" s="1"/>
  <c r="N14" i="1"/>
  <c r="M14" i="1"/>
  <c r="H14" i="1"/>
  <c r="G14" i="1"/>
  <c r="F14" i="1"/>
  <c r="N13" i="1"/>
  <c r="M13" i="1"/>
  <c r="M579" i="1" s="1"/>
  <c r="H13" i="1"/>
  <c r="H579" i="1" s="1"/>
  <c r="G13" i="1"/>
  <c r="F13" i="1"/>
  <c r="E13" i="1" s="1"/>
  <c r="H12" i="1"/>
  <c r="G12" i="1"/>
  <c r="G578" i="1" s="1"/>
  <c r="F12" i="1"/>
  <c r="N11" i="1"/>
  <c r="M11" i="1"/>
  <c r="E11" i="1" s="1"/>
  <c r="H11" i="1"/>
  <c r="H577" i="1" s="1"/>
  <c r="G11" i="1"/>
  <c r="F11" i="1"/>
  <c r="N10" i="1"/>
  <c r="N576" i="1" s="1"/>
  <c r="M10" i="1"/>
  <c r="G10" i="1"/>
  <c r="F10" i="1"/>
  <c r="G9" i="1"/>
  <c r="E244" i="1" l="1"/>
  <c r="E243" i="1" s="1"/>
  <c r="G243" i="1"/>
  <c r="E534" i="1"/>
  <c r="E533" i="1" s="1"/>
  <c r="F533" i="1"/>
  <c r="G577" i="1"/>
  <c r="H190" i="1"/>
  <c r="H211" i="1"/>
  <c r="E276" i="1"/>
  <c r="M457" i="1"/>
  <c r="E551" i="1"/>
  <c r="E192" i="1"/>
  <c r="E310" i="1"/>
  <c r="G309" i="1"/>
  <c r="E432" i="1"/>
  <c r="G431" i="1"/>
  <c r="G576" i="1"/>
  <c r="M309" i="1"/>
  <c r="H351" i="1"/>
  <c r="F577" i="1"/>
  <c r="N577" i="1"/>
  <c r="N575" i="1" s="1"/>
  <c r="H62" i="1"/>
  <c r="E113" i="1"/>
  <c r="E110" i="1" s="1"/>
  <c r="E118" i="1"/>
  <c r="H166" i="1"/>
  <c r="G235" i="1"/>
  <c r="E302" i="1"/>
  <c r="E301" i="1" s="1"/>
  <c r="E314" i="1"/>
  <c r="E354" i="1"/>
  <c r="M499" i="1"/>
  <c r="G520" i="1"/>
  <c r="H533" i="1"/>
  <c r="E540" i="1"/>
  <c r="E538" i="1" s="1"/>
  <c r="H538" i="1"/>
  <c r="E547" i="1"/>
  <c r="E546" i="1" s="1"/>
  <c r="N110" i="1"/>
  <c r="N12" i="1"/>
  <c r="N578" i="1" s="1"/>
  <c r="E288" i="1"/>
  <c r="M577" i="1"/>
  <c r="E193" i="1"/>
  <c r="M275" i="1"/>
  <c r="H309" i="1"/>
  <c r="H10" i="1"/>
  <c r="E10" i="1" s="1"/>
  <c r="F9" i="1"/>
  <c r="N9" i="1"/>
  <c r="F579" i="1"/>
  <c r="E579" i="1" s="1"/>
  <c r="N579" i="1"/>
  <c r="E94" i="1"/>
  <c r="M110" i="1"/>
  <c r="M12" i="1"/>
  <c r="M578" i="1" s="1"/>
  <c r="G118" i="1"/>
  <c r="E191" i="1"/>
  <c r="E214" i="1"/>
  <c r="E211" i="1" s="1"/>
  <c r="E277" i="1"/>
  <c r="E312" i="1"/>
  <c r="F322" i="1"/>
  <c r="E323" i="1"/>
  <c r="E322" i="1" s="1"/>
  <c r="G322" i="1"/>
  <c r="E343" i="1"/>
  <c r="E352" i="1"/>
  <c r="E351" i="1" s="1"/>
  <c r="E439" i="1"/>
  <c r="E436" i="1" s="1"/>
  <c r="H436" i="1"/>
  <c r="H434" i="1"/>
  <c r="H431" i="1" s="1"/>
  <c r="E444" i="1"/>
  <c r="M444" i="1"/>
  <c r="E459" i="1"/>
  <c r="E457" i="1" s="1"/>
  <c r="E486" i="1"/>
  <c r="M486" i="1"/>
  <c r="E503" i="1"/>
  <c r="E499" i="1" s="1"/>
  <c r="M576" i="1"/>
  <c r="F576" i="1"/>
  <c r="F578" i="1"/>
  <c r="E431" i="1" l="1"/>
  <c r="E275" i="1"/>
  <c r="E578" i="1"/>
  <c r="E434" i="1"/>
  <c r="E12" i="1"/>
  <c r="E9" i="1" s="1"/>
  <c r="M9" i="1"/>
  <c r="H576" i="1"/>
  <c r="H575" i="1" s="1"/>
  <c r="H9" i="1"/>
  <c r="F575" i="1"/>
  <c r="E190" i="1"/>
  <c r="E577" i="1"/>
  <c r="G575" i="1"/>
  <c r="E309" i="1"/>
  <c r="M575" i="1"/>
  <c r="H578" i="1"/>
  <c r="E576" i="1" l="1"/>
  <c r="E575" i="1" s="1"/>
</calcChain>
</file>

<file path=xl/comments1.xml><?xml version="1.0" encoding="utf-8"?>
<comments xmlns="http://schemas.openxmlformats.org/spreadsheetml/2006/main">
  <authors>
    <author>Автор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2025 года мероприятие в 18 МП
</t>
        </r>
      </text>
    </comment>
    <comment ref="B2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финансирования с 2025 года
</t>
        </r>
      </text>
    </comment>
    <comment ref="B4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2023-2024 годы</t>
        </r>
      </text>
    </comment>
    <comment ref="B4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мероприятий 2023- 2024 годы
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2023-2024 годы
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2024 год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2025-2026 годы
</t>
        </r>
      </text>
    </comment>
  </commentList>
</comments>
</file>

<file path=xl/sharedStrings.xml><?xml version="1.0" encoding="utf-8"?>
<sst xmlns="http://schemas.openxmlformats.org/spreadsheetml/2006/main" count="1515" uniqueCount="233">
  <si>
    <t>Приложение № 2</t>
  </si>
  <si>
    <t>к постановлению Администрации</t>
  </si>
  <si>
    <t xml:space="preserve"> городского округа Жуковский </t>
  </si>
  <si>
    <t>«7. Перечень мероприятий подпрограммы 1 «Общее образование»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</si>
  <si>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</si>
  <si>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</si>
  <si>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</si>
  <si>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</si>
  <si>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Всего, (тыс. руб.)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</si>
  <si>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</si>
  <si>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</si>
  <si>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</si>
  <si>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</si>
  <si>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1.</t>
  </si>
  <si>
    <t xml:space="preserve">Основное мероприятие 01. 
Финансовое обеспечение деятельности образовательных организаций
</t>
  </si>
  <si>
    <t>Итого</t>
  </si>
  <si>
    <t xml:space="preserve">Средства бюджета Московской области </t>
  </si>
  <si>
    <t>Средства федерального бюджета</t>
  </si>
  <si>
    <t>Средства бюджета муниципального образования</t>
  </si>
  <si>
    <t>Внебюджетные источники</t>
  </si>
  <si>
    <t>1.1</t>
  </si>
  <si>
    <t>Мероприятие 01.01
Проведение капитального ремонта, технического переоснащения и благоустройства территорий учреждений образования</t>
  </si>
  <si>
    <t>Управление обазования, МКУ "ЦБ"</t>
  </si>
  <si>
    <t xml:space="preserve">Результат выполнения мероприятия не предусмотрен
</t>
  </si>
  <si>
    <t>Всего</t>
  </si>
  <si>
    <t>Итого 2023 год</t>
  </si>
  <si>
    <t>Итого 2024 год</t>
  </si>
  <si>
    <t>2025 год</t>
  </si>
  <si>
    <t>В том числе:</t>
  </si>
  <si>
    <t>1 квартал</t>
  </si>
  <si>
    <t>1 полугодие</t>
  </si>
  <si>
    <t>9 месяцев</t>
  </si>
  <si>
    <t>12 месяцев</t>
  </si>
  <si>
    <t>-</t>
  </si>
  <si>
    <t>1.2</t>
  </si>
  <si>
    <t>Мероприятие 01.02.
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</t>
  </si>
  <si>
    <t>1.3</t>
  </si>
  <si>
    <t>Мероприятие 01.03.
Обеспечение условий для функционирования центров образования естественно-научной и технологической направленностей за счет средств местного бюджета</t>
  </si>
  <si>
    <t>1.1.</t>
  </si>
  <si>
    <t>Мероприятие 01.07.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</si>
  <si>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Управление образования, МКУ "ЦБ"</t>
  </si>
  <si>
    <t xml:space="preserve"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
</t>
  </si>
  <si>
    <t>1.2.</t>
  </si>
  <si>
    <r>
      <t xml:space="preserve">Мероприятие 01.08. Финансовое обеспечение получения </t>
    </r>
    <r>
      <rPr>
        <sz val="8"/>
        <color theme="1"/>
        <rFont val="Times New Roman"/>
        <family val="1"/>
        <charset val="204"/>
      </rPr>
      <t xml:space="preserve">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</si>
  <si>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</si>
  <si>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1.3.</t>
  </si>
  <si>
    <t>Мероприятие 01.10 
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</si>
  <si>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процент</t>
  </si>
  <si>
    <t>1.4.</t>
  </si>
  <si>
    <t>Мероприятие 01.11. 
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</si>
  <si>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</si>
  <si>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1.5.</t>
  </si>
  <si>
    <t>Мероприятие 01.15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муниципальных общеобразовательных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</si>
  <si>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муниципальных общеобразовательных организаций, ед</t>
  </si>
  <si>
    <t>1.6.</t>
  </si>
  <si>
    <t>Мероприятие 01.17
Расходы на обеспечение деятельности (оказание услуг) муниципальных учреждений – дошкольные образовательные организации</t>
  </si>
  <si>
    <t>1.7.</t>
  </si>
  <si>
    <t>Мероприятие 01.18
Укрепление материально-технической базы и проведение текущего ремонта учреждений дошкольного образования</t>
  </si>
  <si>
    <t>1.8.</t>
  </si>
  <si>
    <t>Мероприятие 01.19
Профессиональная физическая охрана муниципальных учреждений дошкольного образования</t>
  </si>
  <si>
    <t>1.9.</t>
  </si>
  <si>
    <t>Мероприятие 01.20
Мероприятия в сфере дошкольного образования</t>
  </si>
  <si>
    <t>1.10.</t>
  </si>
  <si>
    <t>Мероприятие 01.21
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</si>
  <si>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 xml:space="preserve">Выплата по субсидиям: на выполнение муниципального задания, иные цели, %
</t>
  </si>
  <si>
    <t>1.11.</t>
  </si>
  <si>
    <t>Мероприятие 01.22
Укрепление материально-технической базы, содержание имущества и проведение текущего ремонта общеобразовательных организаций</t>
  </si>
  <si>
    <t>1.12.</t>
  </si>
  <si>
    <t>Мероприятие 01.23
Профессиональная физическая охрана муниципальных учреждений в сфере общеобразовательных организаций</t>
  </si>
  <si>
    <t>1.13.</t>
  </si>
  <si>
    <t>Мероприятие 01.24
Организация питания обучающихся и воспитанников общеобразовательных организаций</t>
  </si>
  <si>
    <t>1.14.</t>
  </si>
  <si>
    <t>Мероприятие 01.25
Мероприятия в сфере образования</t>
  </si>
  <si>
    <t>1.15.</t>
  </si>
  <si>
    <t>Мероприятие 01.26
Оснащение и лицензирование медицинских кабинетов образовательных организаций</t>
  </si>
  <si>
    <t>1.16.</t>
  </si>
  <si>
    <t>Мероприятие 01.27.
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</si>
  <si>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процент</t>
  </si>
  <si>
    <t>1.17.</t>
  </si>
  <si>
    <t>Мероприятие 01.28.
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</si>
  <si>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процент</t>
  </si>
  <si>
    <t>1.18.</t>
  </si>
  <si>
    <t>Мероприятие 01.29. 
Организация питания обучающихся в муниципальных общеобразовательных организациях в Московской области</t>
  </si>
  <si>
    <t xml:space="preserve"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
</t>
  </si>
  <si>
    <t>1.19.</t>
  </si>
  <si>
    <t>Мероприятие 01.30.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</si>
  <si>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 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процент</t>
  </si>
  <si>
    <t>2.</t>
  </si>
  <si>
    <t xml:space="preserve">Основное мероприятие 02. 
Реализация  федеральных государственных образовательных стандартов   общего образования, в том числе мероприятий  по нормативному правовому и методическому сопровождению, обновлению содержания и технологий образования
</t>
  </si>
  <si>
    <t>2.1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</si>
  <si>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</si>
  <si>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обратившихся, %
</t>
  </si>
  <si>
    <t>2.2</t>
  </si>
  <si>
    <t>Мероприятие 02.02. 
Приобретение автобусов для доставки обучающихся в общеобразовательные организации, расположенные в сельских населенных пунктах</t>
  </si>
  <si>
    <t>Приобретены автобусы для доставки обучающихся в общеобразовательные организации, расположенные в сельских населенных пунктах, шт.</t>
  </si>
  <si>
    <t>2.1.</t>
  </si>
  <si>
    <t>Мероприятие 02.08.
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</si>
  <si>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Обеспечение бесплатным горячим питанием обучающихся, получающих начальное общее образование в муниципальных образовательных организациях, человек.
</t>
  </si>
  <si>
    <t>2.2.</t>
  </si>
  <si>
    <t>Мероприятие 02.10
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</si>
  <si>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2.5</t>
  </si>
  <si>
    <t>Мероприятие 02.13. 
Создание и содержание дополнительных мест для детей в возрасте от 1,5 до 7 лет в организациях, осуществляющих присмотр и уход за детьми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</si>
  <si>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</si>
  <si>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2.3.</t>
  </si>
  <si>
    <t>Мероприятие 02.14. 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</si>
  <si>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</si>
  <si>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2.4.</t>
  </si>
  <si>
    <t>Мероприятие 02.18. 
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</si>
  <si>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
</t>
  </si>
  <si>
    <t>2.8</t>
  </si>
  <si>
    <t>Мероприятие 02.19. Оснащение средствами обучения и воспитания муниципальных общеобразовательных организаций, здания которых построены за счет внебюджетных источников финансирования</t>
  </si>
  <si>
    <t>Оснащены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финансирования, шт.</t>
  </si>
  <si>
    <t>Мероприятие 02.21
Оснащение инженерных классов авиастроительного профиля в общеобразовательных организациях</t>
  </si>
  <si>
    <t>Общеобразовательные организации  Московской области, оснащаемых средствами обучения и расходными материалами для функционирования инженерных классов авиастроительного профиля в соответствии с заявкойй, шт.</t>
  </si>
  <si>
    <t>Мероприятие 02.25
Благоустройство территорий муниципальных образовательных организаций, реализующих программы дошкольного образования</t>
  </si>
  <si>
    <t>Благоустроены территории  муниципальных образовательных организаций, реализующих программы дошкольного образования, ед.</t>
  </si>
  <si>
    <t>3</t>
  </si>
  <si>
    <t>Основное мероприятие 03.
Повышение степени пожарной безопасности</t>
  </si>
  <si>
    <t>3.1</t>
  </si>
  <si>
    <t>Мероприятие 03.01
Выполнение работ по обеспечению пожарной безопасности в муниципальных образовательных организациях</t>
  </si>
  <si>
    <t>Проведены работы в муниципальных общеобразовательных организациях для обеспечения пожарной безопасности шт.</t>
  </si>
  <si>
    <t>3.</t>
  </si>
  <si>
    <t>Основное мероприятие 04. 
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</si>
  <si>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3.1.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</si>
  <si>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</si>
  <si>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3.2.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</si>
  <si>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</si>
  <si>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%
</t>
  </si>
  <si>
    <t>5</t>
  </si>
  <si>
    <t>Основное мероприятие 06. 
Предоставление добровольных имущественных взносов на обеспечение деятельности общеобразовательных организаций</t>
  </si>
  <si>
    <t>5.1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</si>
  <si>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</si>
  <si>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 xml:space="preserve">(наименование результата 1 выполнения мероприятия, ед.измерения)
</t>
  </si>
  <si>
    <t>4.</t>
  </si>
  <si>
    <t>Основное мероприятие 07.  
Проведение капитального ремонта объектов дошкольного образования, закупка оборудования</t>
  </si>
  <si>
    <t>4.1.</t>
  </si>
  <si>
    <t xml:space="preserve">Мероприятие 07.01.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</t>
  </si>
  <si>
    <t xml:space="preserve">Проведен капитальный ремонт дошкольных образовательных организаций, шт.
</t>
  </si>
  <si>
    <t>6.2</t>
  </si>
  <si>
    <t>Мероприятие 07.02. 
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</si>
  <si>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организаций, ед.</t>
  </si>
  <si>
    <t>6.3</t>
  </si>
  <si>
    <t>Мероприятие 07.03. Приобретение (выкуп) нежилых помещений и земельного участка под размещение дошкольных групп для детей в возрасте от 2 месяцев до 7 лет за счет средств местного бюджета</t>
  </si>
  <si>
    <t>(наименование результата 1 выполнения мероприятия, ед.измерения)</t>
  </si>
  <si>
    <t>5.</t>
  </si>
  <si>
    <t xml:space="preserve">Основное мероприятие 08. 
Модернизация школьных систем образования в рамках государственной программы Российской Федерации «Развитие образования»
 </t>
  </si>
  <si>
    <t>5.1.</t>
  </si>
  <si>
    <t>Мероприятие 08.01. 
Проведение работ по капитальному ремонту зданий региональных (муниципальных) общеобразовательных организаций</t>
  </si>
  <si>
    <t xml:space="preserve">Выполнены в полном объеме мероприятия по капитальному ремонту общеобразовательных организаций, шт.
</t>
  </si>
  <si>
    <t xml:space="preserve">Созданы комфортные условия для реализации современных образовательных программ в зданиях муниципальных общеобразовательных организаций, ед.
</t>
  </si>
  <si>
    <t>5.2.</t>
  </si>
  <si>
    <t>Мероприятие 08.02. 
Оснащение отремонтированных зданий общеобразовательных организаций средствами обучения и воспитания</t>
  </si>
  <si>
    <t xml:space="preserve">Оснащены средствами обучения и воспитания отремонтированные здания общеобразовательных организаций, ед.
</t>
  </si>
  <si>
    <t>5.3.</t>
  </si>
  <si>
    <t>Мероприятие 08.03. 
Разработка проектно-сметной документации на проведение капитального ремонта зданий муниципальных общеобразовательных организаций</t>
  </si>
  <si>
    <t xml:space="preserve"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ед.
</t>
  </si>
  <si>
    <t>5.4.</t>
  </si>
  <si>
    <t>Мероприятие 08.04. 
Благоустройство территорий муниципальных общеобразовательных организаций, в зданиях которых выполнен капитальный ремонт</t>
  </si>
  <si>
    <t xml:space="preserve">Благоустроены территорий  муниципальных общеобразовательных организаций, ед.
</t>
  </si>
  <si>
    <t>7.5</t>
  </si>
  <si>
    <t>Мероприятие 08.05. 
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</si>
  <si>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 xml:space="preserve">Объекты капитального ремонта приведены в соответствие с требованиями, установленными законодательством по антитеррористической защищённости, ед.
</t>
  </si>
  <si>
    <t>5.5.</t>
  </si>
  <si>
    <t>Мероприятие 08.06
Обеспечение повышения квалификации/профессиональной переподготовки учителей, осуществляющих учебный процесс в объектах капитального ремонта, сверх минимальных требований, установленных законодательством, и (или) обучения управленческих команд, состоящих из представителей администраций и педагогических работников объектов капитального ремонта</t>
  </si>
  <si>
    <t>Финансирование в пределах предусмотренных  средств</t>
  </si>
  <si>
    <t xml:space="preserve">Обеспечено повышение квалификации/профессиональная переподготовка учителей, осуществляющих учебный процесс в объектах капитального ремонта, человек
</t>
  </si>
  <si>
    <t>5.6.</t>
  </si>
  <si>
    <t>Мероприятие 08.07. 
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</si>
  <si>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 xml:space="preserve">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ремонта, шт.
</t>
  </si>
  <si>
    <t>7.8</t>
  </si>
  <si>
    <t>Мероприятие 08.08 Устройство спортивных и детских площадок на территории муниципальных общеобразовательных организаций</t>
  </si>
  <si>
    <t xml:space="preserve">
Осуществлено устройство спортивных и детских площадок на территории муниципальных общеобразовательных организаций, шт.</t>
  </si>
  <si>
    <t>7.9</t>
  </si>
  <si>
    <t>Мероприятие 08.09. Устройство спортивных площадок на территории муниципальных общеобразовательных организаций</t>
  </si>
  <si>
    <t>Осуществлено устройство спортивных площадок на территории муниципальных общеобразовательных организаций, шт.</t>
  </si>
  <si>
    <t>6.</t>
  </si>
  <si>
    <t>Основное мероприятие 09. 
Обеспечение условий доступности для инвалидов объектов и предоставляемых услуг в сфере образования</t>
  </si>
  <si>
    <t>6.1.</t>
  </si>
  <si>
    <t>Мероприятие 09.01 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</si>
  <si>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Созданы условия для получения детьми-инвалидами качественного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</si>
  <si>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>7.</t>
  </si>
  <si>
    <t>Основное мероприятие EB: 
федеральный проект «Патриотическое воспитание граждан Российской Федерации»</t>
  </si>
  <si>
    <t>7.1.</t>
  </si>
  <si>
    <t>Мероприятие EB.01.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</si>
  <si>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объединениеями, ед.
</t>
  </si>
  <si>
    <t>10</t>
  </si>
  <si>
    <t xml:space="preserve">Основное мероприятие Е1. 
Федеральный проект «Современная школа» </t>
  </si>
  <si>
    <t>10.1</t>
  </si>
  <si>
    <t xml:space="preserve">Мероприятие Е1.01.
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</si>
  <si>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направленностей, шт.</t>
  </si>
  <si>
    <t>10.2</t>
  </si>
  <si>
    <t>Мероприятие Е1.02.
Обеспечение условий для функционирования центров образования естественно-научной и технологической направленностей</t>
  </si>
  <si>
    <t xml:space="preserve">В Московской области реализованы дополнительные мероприятия по созданию центров образования естественно-научной и технологической направленностей, шт.
</t>
  </si>
  <si>
    <t>10.3</t>
  </si>
  <si>
    <t>Мероприятие Е1.03.
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</si>
  <si>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программам,  шт.</t>
  </si>
  <si>
    <t>11</t>
  </si>
  <si>
    <t xml:space="preserve">Основное мероприятие Е2: 
Федеральный проект «Успех каждого ребенка» </t>
  </si>
  <si>
    <t>11.1</t>
  </si>
  <si>
    <t>Мероприятие Е2.01.
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</si>
  <si>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 xml:space="preserve">Обновлена материально-техническая база для занятий детей физической культурой и спортом в общеобразовательных организациях, расположенных в сельской местности и малых городах, шт.
</t>
  </si>
  <si>
    <t>8.</t>
  </si>
  <si>
    <t xml:space="preserve">Основное мероприятие Р2: 
Федеральный проект «Содействие занятости» </t>
  </si>
  <si>
    <t>8.1.</t>
  </si>
  <si>
    <t>Мероприятие Р2.01.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</si>
  <si>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
</t>
  </si>
  <si>
    <t>12.2</t>
  </si>
  <si>
    <t>Мероприятие Р2.02. 
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</si>
  <si>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 xml:space="preserve">Созданы дополнительные места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детьми, место
</t>
  </si>
  <si>
    <t>9.</t>
  </si>
  <si>
    <t>Основное мероприятие Y4. 
Федеральный проект «Стимулирование спроса на отечественные беспилотные авиационные системы»</t>
  </si>
  <si>
    <t>9.1.</t>
  </si>
  <si>
    <t>Мероприятие Y4.01. 
Оснащение муниципальных образовательных организаций, реализующих основные общеобразовательные программы, за исключением образовательных программ дошкольного образования, и дополнительные образовательные программы, оборудованием для реализации образовательных процессов в сфере разработки, производства и эксплуатации беспилотных авиационных систем</t>
  </si>
  <si>
    <t xml:space="preserve">Оснащены муниципальные образовательные организации, реализующие оосновные общеобразовательные программы, за исключением образовательных программ дошкольного образования,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систем, ед.
</t>
  </si>
  <si>
    <t>10.</t>
  </si>
  <si>
    <t>Мероприятие Ю4: 
Все лучшее детям</t>
  </si>
  <si>
    <t>10.1.</t>
  </si>
  <si>
    <t>Мероприятие Ю4.01
Оснащение предметных кабинетов общеобразовательных организаций средствами обучения и воспитания</t>
  </si>
  <si>
    <t>Оснащены предметные кабинеты общеобразовательных организаций средствами обучения и воспитания, ед.</t>
  </si>
  <si>
    <t>11.</t>
  </si>
  <si>
    <t>Основное мероприятие Ю6: 
федеральный проект «Педагоги и наставники»</t>
  </si>
  <si>
    <t>11.1.</t>
  </si>
  <si>
    <t>Мероприятие  Ю6.02.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</si>
  <si>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</si>
  <si>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>11.2.</t>
  </si>
  <si>
    <t>Мероприятие  Ю6.04.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</si>
  <si>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ежемесячно, ед.</t>
  </si>
  <si>
    <t>11.3.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</si>
  <si>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</si>
  <si>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Обеспечены выплаты ежемесячного денежного вознаграждения советникам директоров по воспитанию и взаимодействию 
с детскими общественными объединениями, ед.</t>
  </si>
  <si>
    <t xml:space="preserve"> Итого </t>
  </si>
  <si>
    <t>».</t>
  </si>
  <si>
    <t>от 09.12.2025 №1899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</si>
</sst>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00"/>
    <numFmt numFmtId="166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trike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/>
    <xf numFmtId="164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/>
    </xf>
    <xf numFmtId="165" fontId="2" fillId="0" borderId="3" xfId="0" applyNumberFormat="1" applyFont="1" applyFill="1" applyBorder="1" applyAlignment="1">
      <alignment horizontal="center" vertical="top"/>
    </xf>
    <xf numFmtId="165" fontId="2" fillId="0" borderId="7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left" vertical="top" wrapText="1"/>
    </xf>
    <xf numFmtId="166" fontId="2" fillId="0" borderId="4" xfId="0" applyNumberFormat="1" applyFont="1" applyFill="1" applyBorder="1" applyAlignment="1">
      <alignment horizontal="left" vertical="top" wrapText="1"/>
    </xf>
    <xf numFmtId="166" fontId="2" fillId="0" borderId="5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 wrapText="1"/>
    </xf>
    <xf numFmtId="166" fontId="2" fillId="0" borderId="6" xfId="0" applyNumberFormat="1" applyFont="1" applyFill="1" applyBorder="1" applyAlignment="1">
      <alignment horizontal="left" vertical="top" wrapText="1"/>
    </xf>
    <xf numFmtId="0" fontId="0" fillId="0" borderId="14" xfId="0" applyFill="1" applyBorder="1"/>
    <xf numFmtId="0" fontId="6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82"/>
  <sheetViews>
    <sheetView tabSelected="1" topLeftCell="A562" workbookViewId="0">
      <selection activeCell="E594" sqref="E594"/>
    </sheetView>
  </sheetViews>
  <sheetFormatPr defaultRowHeight="15" x14ac:dyDescent="0.25"/>
  <cols>
    <col min="1" max="1" width="9.140625" style="1"/>
    <col min="2" max="2" width="45.28515625" style="2" customWidth="1"/>
    <col min="3" max="3" width="10.42578125" style="3" customWidth="1"/>
    <col min="4" max="4" width="16.140625" style="3" customWidth="1"/>
    <col min="5" max="5" width="13.42578125" style="3" customWidth="1"/>
    <col min="6" max="6" width="12.42578125" style="3" customWidth="1"/>
    <col min="7" max="7" width="12.5703125" style="3" bestFit="1" customWidth="1"/>
    <col min="8" max="12" width="9.140625" style="3"/>
    <col min="13" max="14" width="12.5703125" style="3" bestFit="1" customWidth="1"/>
    <col min="15" max="15" width="13" style="3" customWidth="1"/>
    <col min="16" max="16" width="9.140625" style="3"/>
    <col min="17" max="17" width="24" style="3" customWidth="1"/>
    <col min="18" max="18" width="12.85546875" style="3" customWidth="1"/>
    <col min="19" max="19" width="17.42578125" style="3" customWidth="1"/>
    <col min="20" max="16384" width="9.140625" style="3"/>
  </cols>
  <sheetData>
    <row r="1" spans="1:15" x14ac:dyDescent="0.25">
      <c r="M1" s="4" t="s">
        <v>0</v>
      </c>
      <c r="N1" s="4"/>
      <c r="O1" s="4"/>
    </row>
    <row r="2" spans="1:15" x14ac:dyDescent="0.25">
      <c r="M2" s="4" t="s">
        <v>1</v>
      </c>
      <c r="N2" s="4"/>
      <c r="O2" s="4"/>
    </row>
    <row r="3" spans="1:15" x14ac:dyDescent="0.25">
      <c r="M3" s="4" t="s">
        <v>2</v>
      </c>
      <c r="N3" s="4"/>
      <c r="O3" s="4"/>
    </row>
    <row r="4" spans="1:15" x14ac:dyDescent="0.25">
      <c r="M4" s="4" t="s">
        <v>232</v>
      </c>
      <c r="N4" s="4"/>
      <c r="O4" s="4"/>
    </row>
    <row r="5" spans="1:15" ht="15" customHeight="1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33" customHeight="1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9"/>
      <c r="H6" s="9"/>
      <c r="I6" s="9"/>
      <c r="J6" s="9"/>
      <c r="K6" s="9"/>
      <c r="L6" s="9"/>
      <c r="M6" s="9"/>
      <c r="N6" s="9"/>
      <c r="O6" s="10" t="s">
        <v>10</v>
      </c>
    </row>
    <row r="7" spans="1:15" x14ac:dyDescent="0.25">
      <c r="A7" s="6"/>
      <c r="B7" s="7"/>
      <c r="C7" s="7"/>
      <c r="D7" s="7"/>
      <c r="E7" s="7"/>
      <c r="F7" s="11">
        <v>2023</v>
      </c>
      <c r="G7" s="11">
        <v>2024</v>
      </c>
      <c r="H7" s="12">
        <v>2025</v>
      </c>
      <c r="I7" s="12"/>
      <c r="J7" s="12"/>
      <c r="K7" s="12"/>
      <c r="L7" s="12"/>
      <c r="M7" s="11" t="s">
        <v>11</v>
      </c>
      <c r="N7" s="11" t="s">
        <v>12</v>
      </c>
      <c r="O7" s="10"/>
    </row>
    <row r="8" spans="1:15" x14ac:dyDescent="0.25">
      <c r="A8" s="13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5">
        <v>8</v>
      </c>
      <c r="I8" s="15"/>
      <c r="J8" s="15"/>
      <c r="K8" s="15"/>
      <c r="L8" s="15"/>
      <c r="M8" s="14">
        <v>9</v>
      </c>
      <c r="N8" s="14">
        <v>10</v>
      </c>
      <c r="O8" s="14">
        <v>11</v>
      </c>
    </row>
    <row r="9" spans="1:15" x14ac:dyDescent="0.25">
      <c r="A9" s="6" t="s">
        <v>13</v>
      </c>
      <c r="B9" s="16" t="s">
        <v>14</v>
      </c>
      <c r="C9" s="7"/>
      <c r="D9" s="17" t="s">
        <v>15</v>
      </c>
      <c r="E9" s="18">
        <f>E10+E11+E12+E13</f>
        <v>12777408.299530001</v>
      </c>
      <c r="F9" s="18">
        <f t="shared" ref="F9:G9" si="0">F10+F11+F12+F13</f>
        <v>2371988.3081400003</v>
      </c>
      <c r="G9" s="18">
        <f t="shared" si="0"/>
        <v>2576862.2901000003</v>
      </c>
      <c r="H9" s="19">
        <f>H10+H11+H12+H13</f>
        <v>2696773.8684900003</v>
      </c>
      <c r="I9" s="19"/>
      <c r="J9" s="19"/>
      <c r="K9" s="19"/>
      <c r="L9" s="19"/>
      <c r="M9" s="18">
        <f t="shared" ref="M9:N9" si="1">M10+M11+M12+M13</f>
        <v>2562990.86993</v>
      </c>
      <c r="N9" s="18">
        <f t="shared" si="1"/>
        <v>2568792.9628699999</v>
      </c>
      <c r="O9" s="20"/>
    </row>
    <row r="10" spans="1:15" ht="22.5" x14ac:dyDescent="0.25">
      <c r="A10" s="6"/>
      <c r="B10" s="16"/>
      <c r="C10" s="7"/>
      <c r="D10" s="17" t="s">
        <v>16</v>
      </c>
      <c r="E10" s="18">
        <f>F10+G10+H10+M10+N10</f>
        <v>9059337</v>
      </c>
      <c r="F10" s="18">
        <f>F15+F23+F31+F39+F47+F55+F63+F79+F87+F95+F103+F111+F119+F127+F135+F143+F151+F159+F167+F175+F183+F71</f>
        <v>1587180</v>
      </c>
      <c r="G10" s="18">
        <f>G15+G23+G31+G39+G47+G55+G63+G79+G87+G95+G103+G111+G119+G127+G135+G143+G151+G159+G167+G175+G183+G71</f>
        <v>1688732</v>
      </c>
      <c r="H10" s="19">
        <f>H15+H23+H31+H39+H47+H55+H63+H79+H87+H95+H103+H111+H119+H127+H135+H143+H151+H159+H167+H175+H183+H71</f>
        <v>2023303</v>
      </c>
      <c r="I10" s="19"/>
      <c r="J10" s="19"/>
      <c r="K10" s="19"/>
      <c r="L10" s="19"/>
      <c r="M10" s="18">
        <f t="shared" ref="M10:N13" si="2">M15+M23+M31+M39+M47+M55+M63+M79+M87+M95+M103+M111+M119+M127+M135+M143+M151+M159+M167+M175+M183+M71</f>
        <v>1880061</v>
      </c>
      <c r="N10" s="18">
        <f t="shared" si="2"/>
        <v>1880061</v>
      </c>
      <c r="O10" s="20"/>
    </row>
    <row r="11" spans="1:15" ht="33.75" x14ac:dyDescent="0.25">
      <c r="A11" s="6"/>
      <c r="B11" s="16"/>
      <c r="C11" s="7"/>
      <c r="D11" s="17" t="s">
        <v>17</v>
      </c>
      <c r="E11" s="18">
        <f t="shared" ref="E11:E13" si="3">F11+G11+H11+M11+N11</f>
        <v>70879.56</v>
      </c>
      <c r="F11" s="18">
        <f t="shared" ref="F11:H13" si="4">F16+F24+F32+F40+F48+F56+F64+F80+F88+F96+F104+F112+F120+F128+F136+F144+F152+F160+F168+F176+F184+F72</f>
        <v>34945</v>
      </c>
      <c r="G11" s="18">
        <f t="shared" si="4"/>
        <v>35934.559999999998</v>
      </c>
      <c r="H11" s="19">
        <f t="shared" si="4"/>
        <v>0</v>
      </c>
      <c r="I11" s="19"/>
      <c r="J11" s="19"/>
      <c r="K11" s="19"/>
      <c r="L11" s="19"/>
      <c r="M11" s="18">
        <f t="shared" si="2"/>
        <v>0</v>
      </c>
      <c r="N11" s="18">
        <f t="shared" si="2"/>
        <v>0</v>
      </c>
      <c r="O11" s="20"/>
    </row>
    <row r="12" spans="1:15" ht="33.75" x14ac:dyDescent="0.25">
      <c r="A12" s="6"/>
      <c r="B12" s="16"/>
      <c r="C12" s="7"/>
      <c r="D12" s="17" t="s">
        <v>18</v>
      </c>
      <c r="E12" s="18">
        <f t="shared" si="3"/>
        <v>3163863.6249500001</v>
      </c>
      <c r="F12" s="18">
        <f t="shared" si="4"/>
        <v>503670.16814000002</v>
      </c>
      <c r="G12" s="18">
        <f t="shared" si="4"/>
        <v>615060.75552000012</v>
      </c>
      <c r="H12" s="19">
        <f t="shared" si="4"/>
        <v>673470.86849000002</v>
      </c>
      <c r="I12" s="19"/>
      <c r="J12" s="19"/>
      <c r="K12" s="19"/>
      <c r="L12" s="19"/>
      <c r="M12" s="18">
        <f t="shared" si="2"/>
        <v>682929.86992999993</v>
      </c>
      <c r="N12" s="18">
        <f t="shared" si="2"/>
        <v>688731.96287000005</v>
      </c>
      <c r="O12" s="20"/>
    </row>
    <row r="13" spans="1:15" ht="24.75" customHeight="1" x14ac:dyDescent="0.25">
      <c r="A13" s="6"/>
      <c r="B13" s="16"/>
      <c r="C13" s="7"/>
      <c r="D13" s="17" t="s">
        <v>19</v>
      </c>
      <c r="E13" s="18">
        <f t="shared" si="3"/>
        <v>483328.11458000005</v>
      </c>
      <c r="F13" s="18">
        <f t="shared" si="4"/>
        <v>246193.14</v>
      </c>
      <c r="G13" s="18">
        <f t="shared" si="4"/>
        <v>237134.97458000001</v>
      </c>
      <c r="H13" s="19">
        <f t="shared" si="4"/>
        <v>0</v>
      </c>
      <c r="I13" s="19"/>
      <c r="J13" s="19"/>
      <c r="K13" s="19"/>
      <c r="L13" s="19"/>
      <c r="M13" s="18">
        <f t="shared" si="2"/>
        <v>0</v>
      </c>
      <c r="N13" s="18">
        <f t="shared" si="2"/>
        <v>0</v>
      </c>
      <c r="O13" s="20"/>
    </row>
    <row r="14" spans="1:15" ht="24.75" hidden="1" customHeight="1" x14ac:dyDescent="0.25">
      <c r="A14" s="6" t="s">
        <v>20</v>
      </c>
      <c r="B14" s="16" t="s">
        <v>21</v>
      </c>
      <c r="C14" s="7"/>
      <c r="D14" s="17" t="s">
        <v>15</v>
      </c>
      <c r="E14" s="18">
        <f>E15+E16+E17+E18</f>
        <v>0</v>
      </c>
      <c r="F14" s="18">
        <f t="shared" ref="F14:G14" si="5">F15+F16+F17+F18</f>
        <v>0</v>
      </c>
      <c r="G14" s="18">
        <f t="shared" si="5"/>
        <v>0</v>
      </c>
      <c r="H14" s="19">
        <f>H15+H16+H17+H18</f>
        <v>0</v>
      </c>
      <c r="I14" s="19"/>
      <c r="J14" s="19"/>
      <c r="K14" s="19"/>
      <c r="L14" s="19"/>
      <c r="M14" s="18">
        <f t="shared" ref="M14:N14" si="6">M15+M16+M17+M18</f>
        <v>0</v>
      </c>
      <c r="N14" s="18">
        <f t="shared" si="6"/>
        <v>0</v>
      </c>
      <c r="O14" s="21" t="s">
        <v>22</v>
      </c>
    </row>
    <row r="15" spans="1:15" ht="24.75" hidden="1" customHeight="1" x14ac:dyDescent="0.25">
      <c r="A15" s="6"/>
      <c r="B15" s="16"/>
      <c r="C15" s="7"/>
      <c r="D15" s="17" t="s">
        <v>16</v>
      </c>
      <c r="E15" s="18">
        <f>F15+G15+H15+M15+N15</f>
        <v>0</v>
      </c>
      <c r="F15" s="18">
        <v>0</v>
      </c>
      <c r="G15" s="18">
        <v>0</v>
      </c>
      <c r="H15" s="19">
        <v>0</v>
      </c>
      <c r="I15" s="19"/>
      <c r="J15" s="19"/>
      <c r="K15" s="19"/>
      <c r="L15" s="19"/>
      <c r="M15" s="18">
        <v>0</v>
      </c>
      <c r="N15" s="18">
        <v>0</v>
      </c>
      <c r="O15" s="22"/>
    </row>
    <row r="16" spans="1:15" ht="24.75" hidden="1" customHeight="1" x14ac:dyDescent="0.25">
      <c r="A16" s="6"/>
      <c r="B16" s="16"/>
      <c r="C16" s="7"/>
      <c r="D16" s="17" t="s">
        <v>17</v>
      </c>
      <c r="E16" s="18">
        <f t="shared" ref="E16:E18" si="7">F16+G16+H16+M16+N16</f>
        <v>0</v>
      </c>
      <c r="F16" s="18">
        <v>0</v>
      </c>
      <c r="G16" s="18">
        <v>0</v>
      </c>
      <c r="H16" s="19">
        <v>0</v>
      </c>
      <c r="I16" s="19"/>
      <c r="J16" s="19"/>
      <c r="K16" s="19"/>
      <c r="L16" s="19"/>
      <c r="M16" s="18">
        <v>0</v>
      </c>
      <c r="N16" s="18">
        <v>0</v>
      </c>
      <c r="O16" s="22"/>
    </row>
    <row r="17" spans="1:15" ht="24.75" hidden="1" customHeight="1" x14ac:dyDescent="0.25">
      <c r="A17" s="6"/>
      <c r="B17" s="16"/>
      <c r="C17" s="7"/>
      <c r="D17" s="17" t="s">
        <v>18</v>
      </c>
      <c r="E17" s="18">
        <f t="shared" si="7"/>
        <v>0</v>
      </c>
      <c r="F17" s="18">
        <v>0</v>
      </c>
      <c r="G17" s="18">
        <v>0</v>
      </c>
      <c r="H17" s="19">
        <v>0</v>
      </c>
      <c r="I17" s="19"/>
      <c r="J17" s="19"/>
      <c r="K17" s="19"/>
      <c r="L17" s="19"/>
      <c r="M17" s="18">
        <v>0</v>
      </c>
      <c r="N17" s="18">
        <v>0</v>
      </c>
      <c r="O17" s="22"/>
    </row>
    <row r="18" spans="1:15" ht="24.75" hidden="1" customHeight="1" x14ac:dyDescent="0.25">
      <c r="A18" s="6"/>
      <c r="B18" s="16"/>
      <c r="C18" s="7"/>
      <c r="D18" s="17" t="s">
        <v>19</v>
      </c>
      <c r="E18" s="18">
        <f t="shared" si="7"/>
        <v>0</v>
      </c>
      <c r="F18" s="18">
        <v>0</v>
      </c>
      <c r="G18" s="18">
        <v>0</v>
      </c>
      <c r="H18" s="19">
        <v>0</v>
      </c>
      <c r="I18" s="19"/>
      <c r="J18" s="19"/>
      <c r="K18" s="19"/>
      <c r="L18" s="19"/>
      <c r="M18" s="18">
        <v>0</v>
      </c>
      <c r="N18" s="18">
        <v>0</v>
      </c>
      <c r="O18" s="22"/>
    </row>
    <row r="19" spans="1:15" ht="24.75" hidden="1" customHeight="1" x14ac:dyDescent="0.25">
      <c r="A19" s="6"/>
      <c r="B19" s="23" t="s">
        <v>23</v>
      </c>
      <c r="C19" s="6"/>
      <c r="D19" s="6"/>
      <c r="E19" s="20" t="s">
        <v>24</v>
      </c>
      <c r="F19" s="20" t="s">
        <v>25</v>
      </c>
      <c r="G19" s="20" t="s">
        <v>26</v>
      </c>
      <c r="H19" s="20" t="s">
        <v>27</v>
      </c>
      <c r="I19" s="7" t="s">
        <v>28</v>
      </c>
      <c r="J19" s="7"/>
      <c r="K19" s="7"/>
      <c r="L19" s="7"/>
      <c r="M19" s="20" t="s">
        <v>11</v>
      </c>
      <c r="N19" s="20" t="s">
        <v>12</v>
      </c>
      <c r="O19" s="22"/>
    </row>
    <row r="20" spans="1:15" ht="24.75" hidden="1" customHeight="1" x14ac:dyDescent="0.25">
      <c r="A20" s="6"/>
      <c r="B20" s="23"/>
      <c r="C20" s="6"/>
      <c r="D20" s="6"/>
      <c r="E20" s="20"/>
      <c r="F20" s="20"/>
      <c r="G20" s="20"/>
      <c r="H20" s="20"/>
      <c r="I20" s="24" t="s">
        <v>29</v>
      </c>
      <c r="J20" s="24" t="s">
        <v>30</v>
      </c>
      <c r="K20" s="24" t="s">
        <v>31</v>
      </c>
      <c r="L20" s="24" t="s">
        <v>32</v>
      </c>
      <c r="M20" s="20"/>
      <c r="N20" s="20"/>
      <c r="O20" s="22"/>
    </row>
    <row r="21" spans="1:15" ht="24.75" hidden="1" customHeight="1" x14ac:dyDescent="0.25">
      <c r="A21" s="6"/>
      <c r="B21" s="23"/>
      <c r="C21" s="6"/>
      <c r="D21" s="6"/>
      <c r="E21" s="25" t="s">
        <v>33</v>
      </c>
      <c r="F21" s="25" t="s">
        <v>33</v>
      </c>
      <c r="G21" s="25" t="s">
        <v>33</v>
      </c>
      <c r="H21" s="25" t="s">
        <v>33</v>
      </c>
      <c r="I21" s="25" t="s">
        <v>33</v>
      </c>
      <c r="J21" s="25" t="s">
        <v>33</v>
      </c>
      <c r="K21" s="25" t="s">
        <v>33</v>
      </c>
      <c r="L21" s="25" t="s">
        <v>33</v>
      </c>
      <c r="M21" s="25" t="s">
        <v>33</v>
      </c>
      <c r="N21" s="25" t="s">
        <v>33</v>
      </c>
      <c r="O21" s="26"/>
    </row>
    <row r="22" spans="1:15" ht="24.75" hidden="1" customHeight="1" x14ac:dyDescent="0.25">
      <c r="A22" s="6" t="s">
        <v>34</v>
      </c>
      <c r="B22" s="16" t="s">
        <v>35</v>
      </c>
      <c r="C22" s="7"/>
      <c r="D22" s="17" t="s">
        <v>15</v>
      </c>
      <c r="E22" s="18">
        <f>E23+E24+E25+E26</f>
        <v>0</v>
      </c>
      <c r="F22" s="18">
        <f t="shared" ref="F22:G22" si="8">F23+F24+F25+F26</f>
        <v>0</v>
      </c>
      <c r="G22" s="18">
        <f t="shared" si="8"/>
        <v>0</v>
      </c>
      <c r="H22" s="19">
        <f>H23+H24+H25+H26</f>
        <v>0</v>
      </c>
      <c r="I22" s="19"/>
      <c r="J22" s="19"/>
      <c r="K22" s="19"/>
      <c r="L22" s="19"/>
      <c r="M22" s="18">
        <f>M23+M24+M25+M26</f>
        <v>0</v>
      </c>
      <c r="N22" s="18">
        <f t="shared" ref="N22" si="9">N23+N24+N25+N26</f>
        <v>0</v>
      </c>
      <c r="O22" s="21" t="s">
        <v>22</v>
      </c>
    </row>
    <row r="23" spans="1:15" ht="24.75" hidden="1" customHeight="1" x14ac:dyDescent="0.25">
      <c r="A23" s="6"/>
      <c r="B23" s="16"/>
      <c r="C23" s="7"/>
      <c r="D23" s="17" t="s">
        <v>16</v>
      </c>
      <c r="E23" s="18">
        <f>F23+G23+H23+M23+N23</f>
        <v>0</v>
      </c>
      <c r="F23" s="18">
        <v>0</v>
      </c>
      <c r="G23" s="18">
        <v>0</v>
      </c>
      <c r="H23" s="19">
        <v>0</v>
      </c>
      <c r="I23" s="19"/>
      <c r="J23" s="19"/>
      <c r="K23" s="19"/>
      <c r="L23" s="19"/>
      <c r="M23" s="18">
        <v>0</v>
      </c>
      <c r="N23" s="18">
        <v>0</v>
      </c>
      <c r="O23" s="22"/>
    </row>
    <row r="24" spans="1:15" ht="24.75" hidden="1" customHeight="1" x14ac:dyDescent="0.25">
      <c r="A24" s="6"/>
      <c r="B24" s="16"/>
      <c r="C24" s="7"/>
      <c r="D24" s="17" t="s">
        <v>17</v>
      </c>
      <c r="E24" s="18">
        <f t="shared" ref="E24:E26" si="10">F24+G24+H24+M24+N24</f>
        <v>0</v>
      </c>
      <c r="F24" s="18">
        <v>0</v>
      </c>
      <c r="G24" s="18">
        <v>0</v>
      </c>
      <c r="H24" s="19">
        <v>0</v>
      </c>
      <c r="I24" s="19"/>
      <c r="J24" s="19"/>
      <c r="K24" s="19"/>
      <c r="L24" s="19"/>
      <c r="M24" s="18">
        <v>0</v>
      </c>
      <c r="N24" s="18">
        <v>0</v>
      </c>
      <c r="O24" s="22"/>
    </row>
    <row r="25" spans="1:15" ht="24.75" hidden="1" customHeight="1" x14ac:dyDescent="0.25">
      <c r="A25" s="6"/>
      <c r="B25" s="16"/>
      <c r="C25" s="7"/>
      <c r="D25" s="17" t="s">
        <v>18</v>
      </c>
      <c r="E25" s="18">
        <f t="shared" si="10"/>
        <v>0</v>
      </c>
      <c r="F25" s="18">
        <v>0</v>
      </c>
      <c r="G25" s="18">
        <v>0</v>
      </c>
      <c r="H25" s="19">
        <v>0</v>
      </c>
      <c r="I25" s="19"/>
      <c r="J25" s="19"/>
      <c r="K25" s="19"/>
      <c r="L25" s="19"/>
      <c r="M25" s="18">
        <v>0</v>
      </c>
      <c r="N25" s="18">
        <v>0</v>
      </c>
      <c r="O25" s="22"/>
    </row>
    <row r="26" spans="1:15" ht="24.75" hidden="1" customHeight="1" x14ac:dyDescent="0.25">
      <c r="A26" s="6"/>
      <c r="B26" s="16"/>
      <c r="C26" s="7"/>
      <c r="D26" s="17" t="s">
        <v>19</v>
      </c>
      <c r="E26" s="18">
        <f t="shared" si="10"/>
        <v>0</v>
      </c>
      <c r="F26" s="18">
        <v>0</v>
      </c>
      <c r="G26" s="18">
        <v>0</v>
      </c>
      <c r="H26" s="19">
        <v>0</v>
      </c>
      <c r="I26" s="19"/>
      <c r="J26" s="19"/>
      <c r="K26" s="19"/>
      <c r="L26" s="19"/>
      <c r="M26" s="18">
        <v>0</v>
      </c>
      <c r="N26" s="18">
        <v>0</v>
      </c>
      <c r="O26" s="22"/>
    </row>
    <row r="27" spans="1:15" ht="24.75" hidden="1" customHeight="1" x14ac:dyDescent="0.25">
      <c r="A27" s="6"/>
      <c r="B27" s="23" t="s">
        <v>23</v>
      </c>
      <c r="C27" s="6"/>
      <c r="D27" s="6"/>
      <c r="E27" s="20" t="s">
        <v>24</v>
      </c>
      <c r="F27" s="20" t="s">
        <v>25</v>
      </c>
      <c r="G27" s="20" t="s">
        <v>26</v>
      </c>
      <c r="H27" s="20" t="s">
        <v>27</v>
      </c>
      <c r="I27" s="7" t="s">
        <v>28</v>
      </c>
      <c r="J27" s="7"/>
      <c r="K27" s="7"/>
      <c r="L27" s="7"/>
      <c r="M27" s="20" t="s">
        <v>11</v>
      </c>
      <c r="N27" s="20" t="s">
        <v>12</v>
      </c>
      <c r="O27" s="22"/>
    </row>
    <row r="28" spans="1:15" ht="24.75" hidden="1" customHeight="1" x14ac:dyDescent="0.25">
      <c r="A28" s="6"/>
      <c r="B28" s="23"/>
      <c r="C28" s="6"/>
      <c r="D28" s="6"/>
      <c r="E28" s="20"/>
      <c r="F28" s="20"/>
      <c r="G28" s="20"/>
      <c r="H28" s="20"/>
      <c r="I28" s="24" t="s">
        <v>29</v>
      </c>
      <c r="J28" s="24" t="s">
        <v>30</v>
      </c>
      <c r="K28" s="24" t="s">
        <v>31</v>
      </c>
      <c r="L28" s="24" t="s">
        <v>32</v>
      </c>
      <c r="M28" s="20"/>
      <c r="N28" s="20"/>
      <c r="O28" s="22"/>
    </row>
    <row r="29" spans="1:15" ht="24.75" hidden="1" customHeight="1" x14ac:dyDescent="0.25">
      <c r="A29" s="6"/>
      <c r="B29" s="23"/>
      <c r="C29" s="6"/>
      <c r="D29" s="6"/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6"/>
    </row>
    <row r="30" spans="1:15" ht="15" hidden="1" customHeight="1" x14ac:dyDescent="0.25">
      <c r="A30" s="6" t="s">
        <v>36</v>
      </c>
      <c r="B30" s="16" t="s">
        <v>37</v>
      </c>
      <c r="C30" s="7"/>
      <c r="D30" s="17" t="s">
        <v>15</v>
      </c>
      <c r="E30" s="18">
        <f>E31+E32+E33+E34</f>
        <v>0</v>
      </c>
      <c r="F30" s="18">
        <f t="shared" ref="F30:G30" si="11">F31+F32+F33+F34</f>
        <v>0</v>
      </c>
      <c r="G30" s="18">
        <f t="shared" si="11"/>
        <v>0</v>
      </c>
      <c r="H30" s="19">
        <f>H31+H32+H33+H34</f>
        <v>0</v>
      </c>
      <c r="I30" s="19"/>
      <c r="J30" s="19"/>
      <c r="K30" s="19"/>
      <c r="L30" s="19"/>
      <c r="M30" s="18">
        <f>M31+M32+M33+M34</f>
        <v>0</v>
      </c>
      <c r="N30" s="18">
        <f t="shared" ref="N30" si="12">N31+N32+N33+N34</f>
        <v>0</v>
      </c>
      <c r="O30" s="21" t="s">
        <v>22</v>
      </c>
    </row>
    <row r="31" spans="1:15" ht="24.75" hidden="1" customHeight="1" x14ac:dyDescent="0.25">
      <c r="A31" s="6"/>
      <c r="B31" s="16"/>
      <c r="C31" s="7"/>
      <c r="D31" s="17" t="s">
        <v>16</v>
      </c>
      <c r="E31" s="18">
        <f>F31+G31+H31+M31+N31</f>
        <v>0</v>
      </c>
      <c r="F31" s="18">
        <v>0</v>
      </c>
      <c r="G31" s="18">
        <v>0</v>
      </c>
      <c r="H31" s="19">
        <v>0</v>
      </c>
      <c r="I31" s="19"/>
      <c r="J31" s="19"/>
      <c r="K31" s="19"/>
      <c r="L31" s="19"/>
      <c r="M31" s="18">
        <v>0</v>
      </c>
      <c r="N31" s="18">
        <v>0</v>
      </c>
      <c r="O31" s="22"/>
    </row>
    <row r="32" spans="1:15" ht="24.75" hidden="1" customHeight="1" x14ac:dyDescent="0.25">
      <c r="A32" s="6"/>
      <c r="B32" s="16"/>
      <c r="C32" s="7"/>
      <c r="D32" s="17" t="s">
        <v>17</v>
      </c>
      <c r="E32" s="18">
        <f t="shared" ref="E32:E34" si="13">F32+G32+H32+M32+N32</f>
        <v>0</v>
      </c>
      <c r="F32" s="18">
        <v>0</v>
      </c>
      <c r="G32" s="18">
        <v>0</v>
      </c>
      <c r="H32" s="19">
        <v>0</v>
      </c>
      <c r="I32" s="19"/>
      <c r="J32" s="19"/>
      <c r="K32" s="19"/>
      <c r="L32" s="19"/>
      <c r="M32" s="18">
        <v>0</v>
      </c>
      <c r="N32" s="18">
        <v>0</v>
      </c>
      <c r="O32" s="22"/>
    </row>
    <row r="33" spans="1:15" ht="24.75" hidden="1" customHeight="1" x14ac:dyDescent="0.25">
      <c r="A33" s="6"/>
      <c r="B33" s="16"/>
      <c r="C33" s="7"/>
      <c r="D33" s="17" t="s">
        <v>18</v>
      </c>
      <c r="E33" s="18">
        <f t="shared" si="13"/>
        <v>0</v>
      </c>
      <c r="F33" s="18">
        <v>0</v>
      </c>
      <c r="G33" s="18">
        <v>0</v>
      </c>
      <c r="H33" s="19">
        <v>0</v>
      </c>
      <c r="I33" s="19"/>
      <c r="J33" s="19"/>
      <c r="K33" s="19"/>
      <c r="L33" s="19"/>
      <c r="M33" s="18">
        <v>0</v>
      </c>
      <c r="N33" s="18">
        <v>0</v>
      </c>
      <c r="O33" s="22"/>
    </row>
    <row r="34" spans="1:15" ht="24.75" hidden="1" customHeight="1" x14ac:dyDescent="0.25">
      <c r="A34" s="6"/>
      <c r="B34" s="16"/>
      <c r="C34" s="7"/>
      <c r="D34" s="17" t="s">
        <v>19</v>
      </c>
      <c r="E34" s="18">
        <f t="shared" si="13"/>
        <v>0</v>
      </c>
      <c r="F34" s="18">
        <v>0</v>
      </c>
      <c r="G34" s="18">
        <v>0</v>
      </c>
      <c r="H34" s="19">
        <v>0</v>
      </c>
      <c r="I34" s="19"/>
      <c r="J34" s="19"/>
      <c r="K34" s="19"/>
      <c r="L34" s="19"/>
      <c r="M34" s="18">
        <v>0</v>
      </c>
      <c r="N34" s="18">
        <v>0</v>
      </c>
      <c r="O34" s="22"/>
    </row>
    <row r="35" spans="1:15" ht="24.75" hidden="1" customHeight="1" x14ac:dyDescent="0.25">
      <c r="A35" s="6"/>
      <c r="B35" s="23" t="s">
        <v>23</v>
      </c>
      <c r="C35" s="6"/>
      <c r="D35" s="6"/>
      <c r="E35" s="20" t="s">
        <v>24</v>
      </c>
      <c r="F35" s="20" t="s">
        <v>25</v>
      </c>
      <c r="G35" s="20" t="s">
        <v>26</v>
      </c>
      <c r="H35" s="20" t="s">
        <v>27</v>
      </c>
      <c r="I35" s="7" t="s">
        <v>28</v>
      </c>
      <c r="J35" s="7"/>
      <c r="K35" s="7"/>
      <c r="L35" s="7"/>
      <c r="M35" s="20" t="s">
        <v>11</v>
      </c>
      <c r="N35" s="20" t="s">
        <v>12</v>
      </c>
      <c r="O35" s="22"/>
    </row>
    <row r="36" spans="1:15" ht="24.75" hidden="1" customHeight="1" x14ac:dyDescent="0.25">
      <c r="A36" s="6"/>
      <c r="B36" s="23"/>
      <c r="C36" s="6"/>
      <c r="D36" s="6"/>
      <c r="E36" s="20"/>
      <c r="F36" s="20"/>
      <c r="G36" s="20"/>
      <c r="H36" s="20"/>
      <c r="I36" s="24" t="s">
        <v>29</v>
      </c>
      <c r="J36" s="24" t="s">
        <v>30</v>
      </c>
      <c r="K36" s="24" t="s">
        <v>31</v>
      </c>
      <c r="L36" s="24" t="s">
        <v>32</v>
      </c>
      <c r="M36" s="20"/>
      <c r="N36" s="20"/>
      <c r="O36" s="22"/>
    </row>
    <row r="37" spans="1:15" ht="24.75" hidden="1" customHeight="1" x14ac:dyDescent="0.25">
      <c r="A37" s="6"/>
      <c r="B37" s="23"/>
      <c r="C37" s="6"/>
      <c r="D37" s="6"/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6"/>
    </row>
    <row r="38" spans="1:15" ht="15" customHeight="1" x14ac:dyDescent="0.25">
      <c r="A38" s="27" t="s">
        <v>38</v>
      </c>
      <c r="B38" s="16" t="s">
        <v>39</v>
      </c>
      <c r="C38" s="7"/>
      <c r="D38" s="17" t="s">
        <v>15</v>
      </c>
      <c r="E38" s="18">
        <f>E39+E40+E41+E42</f>
        <v>8541894</v>
      </c>
      <c r="F38" s="18">
        <f t="shared" ref="F38:G38" si="14">F39+F40+F41+F42</f>
        <v>1573367</v>
      </c>
      <c r="G38" s="18">
        <f t="shared" si="14"/>
        <v>1669045</v>
      </c>
      <c r="H38" s="19">
        <f>H39+H40+H41+H42</f>
        <v>1875404</v>
      </c>
      <c r="I38" s="19"/>
      <c r="J38" s="19"/>
      <c r="K38" s="19"/>
      <c r="L38" s="19"/>
      <c r="M38" s="18">
        <f>M39+M40+M41+M42</f>
        <v>1712039</v>
      </c>
      <c r="N38" s="18">
        <f t="shared" ref="N38" si="15">N39+N40+N41+N42</f>
        <v>1712039</v>
      </c>
      <c r="O38" s="21" t="s">
        <v>40</v>
      </c>
    </row>
    <row r="39" spans="1:15" ht="22.5" x14ac:dyDescent="0.25">
      <c r="A39" s="28"/>
      <c r="B39" s="16"/>
      <c r="C39" s="7"/>
      <c r="D39" s="17" t="s">
        <v>16</v>
      </c>
      <c r="E39" s="18">
        <f>F39+G39+H39+M39+N39</f>
        <v>8471379</v>
      </c>
      <c r="F39" s="18">
        <v>1538422</v>
      </c>
      <c r="G39" s="18">
        <v>1633475</v>
      </c>
      <c r="H39" s="19">
        <f>1712039+153314+1509+8542</f>
        <v>1875404</v>
      </c>
      <c r="I39" s="19"/>
      <c r="J39" s="19"/>
      <c r="K39" s="19"/>
      <c r="L39" s="19"/>
      <c r="M39" s="18">
        <v>1712039</v>
      </c>
      <c r="N39" s="18">
        <v>1712039</v>
      </c>
      <c r="O39" s="22"/>
    </row>
    <row r="40" spans="1:15" ht="33.75" x14ac:dyDescent="0.25">
      <c r="A40" s="28"/>
      <c r="B40" s="16"/>
      <c r="C40" s="7"/>
      <c r="D40" s="17" t="s">
        <v>17</v>
      </c>
      <c r="E40" s="18">
        <f t="shared" ref="E40:E42" si="16">F40+G40+H40+M40+N40</f>
        <v>70515</v>
      </c>
      <c r="F40" s="18">
        <v>34945</v>
      </c>
      <c r="G40" s="18">
        <v>35570</v>
      </c>
      <c r="H40" s="19">
        <v>0</v>
      </c>
      <c r="I40" s="19"/>
      <c r="J40" s="19"/>
      <c r="K40" s="19"/>
      <c r="L40" s="19"/>
      <c r="M40" s="18">
        <v>0</v>
      </c>
      <c r="N40" s="18">
        <v>0</v>
      </c>
      <c r="O40" s="22"/>
    </row>
    <row r="41" spans="1:15" ht="33.75" x14ac:dyDescent="0.25">
      <c r="A41" s="28"/>
      <c r="B41" s="16"/>
      <c r="C41" s="7"/>
      <c r="D41" s="17" t="s">
        <v>18</v>
      </c>
      <c r="E41" s="18">
        <f t="shared" si="16"/>
        <v>0</v>
      </c>
      <c r="F41" s="18">
        <v>0</v>
      </c>
      <c r="G41" s="18">
        <v>0</v>
      </c>
      <c r="H41" s="19">
        <v>0</v>
      </c>
      <c r="I41" s="19"/>
      <c r="J41" s="19"/>
      <c r="K41" s="19"/>
      <c r="L41" s="19"/>
      <c r="M41" s="18">
        <v>0</v>
      </c>
      <c r="N41" s="18">
        <v>0</v>
      </c>
      <c r="O41" s="22"/>
    </row>
    <row r="42" spans="1:15" ht="34.5" customHeight="1" x14ac:dyDescent="0.25">
      <c r="A42" s="28"/>
      <c r="B42" s="16"/>
      <c r="C42" s="7"/>
      <c r="D42" s="17" t="s">
        <v>19</v>
      </c>
      <c r="E42" s="18">
        <f t="shared" si="16"/>
        <v>0</v>
      </c>
      <c r="F42" s="18">
        <v>0</v>
      </c>
      <c r="G42" s="18"/>
      <c r="H42" s="19">
        <v>0</v>
      </c>
      <c r="I42" s="19"/>
      <c r="J42" s="19"/>
      <c r="K42" s="19"/>
      <c r="L42" s="19"/>
      <c r="M42" s="18">
        <v>0</v>
      </c>
      <c r="N42" s="18">
        <v>0</v>
      </c>
      <c r="O42" s="22"/>
    </row>
    <row r="43" spans="1:15" ht="24" customHeight="1" x14ac:dyDescent="0.25">
      <c r="A43" s="28"/>
      <c r="B43" s="16" t="s">
        <v>41</v>
      </c>
      <c r="C43" s="6"/>
      <c r="D43" s="6"/>
      <c r="E43" s="20" t="s">
        <v>24</v>
      </c>
      <c r="F43" s="20" t="s">
        <v>25</v>
      </c>
      <c r="G43" s="20" t="s">
        <v>26</v>
      </c>
      <c r="H43" s="20" t="s">
        <v>27</v>
      </c>
      <c r="I43" s="7" t="s">
        <v>28</v>
      </c>
      <c r="J43" s="7"/>
      <c r="K43" s="7"/>
      <c r="L43" s="7"/>
      <c r="M43" s="20" t="s">
        <v>11</v>
      </c>
      <c r="N43" s="20" t="s">
        <v>12</v>
      </c>
      <c r="O43" s="22"/>
    </row>
    <row r="44" spans="1:15" ht="25.5" customHeight="1" x14ac:dyDescent="0.25">
      <c r="A44" s="28"/>
      <c r="B44" s="16"/>
      <c r="C44" s="6"/>
      <c r="D44" s="6"/>
      <c r="E44" s="20"/>
      <c r="F44" s="20"/>
      <c r="G44" s="20"/>
      <c r="H44" s="20"/>
      <c r="I44" s="24" t="s">
        <v>29</v>
      </c>
      <c r="J44" s="24" t="s">
        <v>30</v>
      </c>
      <c r="K44" s="24" t="s">
        <v>31</v>
      </c>
      <c r="L44" s="24" t="s">
        <v>32</v>
      </c>
      <c r="M44" s="20"/>
      <c r="N44" s="20"/>
      <c r="O44" s="22"/>
    </row>
    <row r="45" spans="1:15" ht="29.25" customHeight="1" x14ac:dyDescent="0.25">
      <c r="A45" s="29"/>
      <c r="B45" s="16"/>
      <c r="C45" s="6"/>
      <c r="D45" s="6"/>
      <c r="E45" s="30">
        <v>100</v>
      </c>
      <c r="F45" s="30">
        <v>100</v>
      </c>
      <c r="G45" s="31">
        <v>100</v>
      </c>
      <c r="H45" s="31">
        <v>100</v>
      </c>
      <c r="I45" s="31">
        <v>100</v>
      </c>
      <c r="J45" s="31">
        <v>100</v>
      </c>
      <c r="K45" s="31">
        <v>100</v>
      </c>
      <c r="L45" s="30">
        <v>100</v>
      </c>
      <c r="M45" s="30">
        <v>100</v>
      </c>
      <c r="N45" s="30">
        <v>100</v>
      </c>
      <c r="O45" s="26"/>
    </row>
    <row r="46" spans="1:15" ht="15" customHeight="1" x14ac:dyDescent="0.25">
      <c r="A46" s="27" t="s">
        <v>42</v>
      </c>
      <c r="B46" s="16" t="s">
        <v>43</v>
      </c>
      <c r="C46" s="7"/>
      <c r="D46" s="17" t="s">
        <v>15</v>
      </c>
      <c r="E46" s="18">
        <f>E47+E48+E49+E50</f>
        <v>128505</v>
      </c>
      <c r="F46" s="18">
        <f t="shared" ref="F46:G46" si="17">F47+F48+F49+F50</f>
        <v>17755</v>
      </c>
      <c r="G46" s="18">
        <f t="shared" si="17"/>
        <v>24152</v>
      </c>
      <c r="H46" s="19">
        <f>H47+H48+H49+H50</f>
        <v>35956</v>
      </c>
      <c r="I46" s="19"/>
      <c r="J46" s="19"/>
      <c r="K46" s="19"/>
      <c r="L46" s="19"/>
      <c r="M46" s="18">
        <f>M47+M48+M49+M50</f>
        <v>25321</v>
      </c>
      <c r="N46" s="18">
        <f t="shared" ref="N46" si="18">N47+N48+N49+N50</f>
        <v>25321</v>
      </c>
      <c r="O46" s="21" t="s">
        <v>40</v>
      </c>
    </row>
    <row r="47" spans="1:15" ht="22.5" x14ac:dyDescent="0.25">
      <c r="A47" s="28"/>
      <c r="B47" s="16"/>
      <c r="C47" s="7"/>
      <c r="D47" s="17" t="s">
        <v>16</v>
      </c>
      <c r="E47" s="18">
        <f>F47+G47+H47+M47+N47</f>
        <v>128505</v>
      </c>
      <c r="F47" s="18">
        <v>17755</v>
      </c>
      <c r="G47" s="18">
        <v>24152</v>
      </c>
      <c r="H47" s="19">
        <f>25321+2661-6-98-240+202+1401+6449+10+53+203</f>
        <v>35956</v>
      </c>
      <c r="I47" s="19"/>
      <c r="J47" s="19"/>
      <c r="K47" s="19"/>
      <c r="L47" s="19"/>
      <c r="M47" s="18">
        <v>25321</v>
      </c>
      <c r="N47" s="18">
        <v>25321</v>
      </c>
      <c r="O47" s="22"/>
    </row>
    <row r="48" spans="1:15" ht="33.75" x14ac:dyDescent="0.25">
      <c r="A48" s="28"/>
      <c r="B48" s="16"/>
      <c r="C48" s="7"/>
      <c r="D48" s="17" t="s">
        <v>17</v>
      </c>
      <c r="E48" s="18">
        <f t="shared" ref="E48:E50" si="19">F48+G48+H48+M48+N48</f>
        <v>0</v>
      </c>
      <c r="F48" s="18">
        <v>0</v>
      </c>
      <c r="G48" s="18">
        <v>0</v>
      </c>
      <c r="H48" s="19">
        <v>0</v>
      </c>
      <c r="I48" s="19"/>
      <c r="J48" s="19"/>
      <c r="K48" s="19"/>
      <c r="L48" s="19"/>
      <c r="M48" s="18">
        <v>0</v>
      </c>
      <c r="N48" s="18">
        <v>0</v>
      </c>
      <c r="O48" s="22"/>
    </row>
    <row r="49" spans="1:15" ht="33.75" x14ac:dyDescent="0.25">
      <c r="A49" s="28"/>
      <c r="B49" s="16"/>
      <c r="C49" s="7"/>
      <c r="D49" s="17" t="s">
        <v>18</v>
      </c>
      <c r="E49" s="18">
        <f t="shared" si="19"/>
        <v>0</v>
      </c>
      <c r="F49" s="18">
        <v>0</v>
      </c>
      <c r="G49" s="18">
        <v>0</v>
      </c>
      <c r="H49" s="19">
        <v>0</v>
      </c>
      <c r="I49" s="19"/>
      <c r="J49" s="19"/>
      <c r="K49" s="19"/>
      <c r="L49" s="19"/>
      <c r="M49" s="18">
        <v>0</v>
      </c>
      <c r="N49" s="18">
        <v>0</v>
      </c>
      <c r="O49" s="22"/>
    </row>
    <row r="50" spans="1:15" ht="22.5" x14ac:dyDescent="0.25">
      <c r="A50" s="28"/>
      <c r="B50" s="16"/>
      <c r="C50" s="7"/>
      <c r="D50" s="17" t="s">
        <v>19</v>
      </c>
      <c r="E50" s="18">
        <f t="shared" si="19"/>
        <v>0</v>
      </c>
      <c r="F50" s="18">
        <v>0</v>
      </c>
      <c r="G50" s="18">
        <v>0</v>
      </c>
      <c r="H50" s="19">
        <v>0</v>
      </c>
      <c r="I50" s="19"/>
      <c r="J50" s="19"/>
      <c r="K50" s="19"/>
      <c r="L50" s="19"/>
      <c r="M50" s="18"/>
      <c r="N50" s="18">
        <v>0</v>
      </c>
      <c r="O50" s="22"/>
    </row>
    <row r="51" spans="1:15" ht="15" customHeight="1" x14ac:dyDescent="0.25">
      <c r="A51" s="28"/>
      <c r="B51" s="16" t="s">
        <v>44</v>
      </c>
      <c r="C51" s="6"/>
      <c r="D51" s="6"/>
      <c r="E51" s="20" t="s">
        <v>24</v>
      </c>
      <c r="F51" s="20" t="s">
        <v>25</v>
      </c>
      <c r="G51" s="20" t="s">
        <v>26</v>
      </c>
      <c r="H51" s="20" t="s">
        <v>27</v>
      </c>
      <c r="I51" s="7" t="s">
        <v>28</v>
      </c>
      <c r="J51" s="7"/>
      <c r="K51" s="7"/>
      <c r="L51" s="7"/>
      <c r="M51" s="20" t="s">
        <v>11</v>
      </c>
      <c r="N51" s="20" t="s">
        <v>12</v>
      </c>
      <c r="O51" s="22"/>
    </row>
    <row r="52" spans="1:15" ht="22.5" x14ac:dyDescent="0.25">
      <c r="A52" s="28"/>
      <c r="B52" s="16"/>
      <c r="C52" s="6"/>
      <c r="D52" s="6"/>
      <c r="E52" s="20"/>
      <c r="F52" s="20"/>
      <c r="G52" s="20"/>
      <c r="H52" s="20"/>
      <c r="I52" s="24" t="s">
        <v>29</v>
      </c>
      <c r="J52" s="24" t="s">
        <v>30</v>
      </c>
      <c r="K52" s="24" t="s">
        <v>31</v>
      </c>
      <c r="L52" s="24" t="s">
        <v>32</v>
      </c>
      <c r="M52" s="20"/>
      <c r="N52" s="20"/>
      <c r="O52" s="22"/>
    </row>
    <row r="53" spans="1:15" ht="33" customHeight="1" x14ac:dyDescent="0.25">
      <c r="A53" s="29"/>
      <c r="B53" s="16"/>
      <c r="C53" s="6"/>
      <c r="D53" s="6"/>
      <c r="E53" s="30">
        <v>100</v>
      </c>
      <c r="F53" s="30">
        <v>100</v>
      </c>
      <c r="G53" s="31">
        <v>100</v>
      </c>
      <c r="H53" s="31">
        <v>100</v>
      </c>
      <c r="I53" s="31">
        <v>100</v>
      </c>
      <c r="J53" s="31">
        <v>100</v>
      </c>
      <c r="K53" s="31">
        <v>100</v>
      </c>
      <c r="L53" s="30">
        <v>100</v>
      </c>
      <c r="M53" s="30">
        <v>100</v>
      </c>
      <c r="N53" s="30">
        <v>100</v>
      </c>
      <c r="O53" s="26"/>
    </row>
    <row r="54" spans="1:15" ht="15" customHeight="1" x14ac:dyDescent="0.25">
      <c r="A54" s="6" t="s">
        <v>45</v>
      </c>
      <c r="B54" s="16" t="s">
        <v>46</v>
      </c>
      <c r="C54" s="7"/>
      <c r="D54" s="17" t="s">
        <v>15</v>
      </c>
      <c r="E54" s="18">
        <f>E55+E56+E57+E58</f>
        <v>142916</v>
      </c>
      <c r="F54" s="18">
        <f t="shared" ref="F54:G54" si="20">F55+F56+F57+F58</f>
        <v>31003</v>
      </c>
      <c r="G54" s="18">
        <f t="shared" si="20"/>
        <v>27805</v>
      </c>
      <c r="H54" s="19">
        <f>H55+H56+H57+H58</f>
        <v>25772</v>
      </c>
      <c r="I54" s="19"/>
      <c r="J54" s="19"/>
      <c r="K54" s="19"/>
      <c r="L54" s="19"/>
      <c r="M54" s="18">
        <f>M55+M56+M57+M58</f>
        <v>29168</v>
      </c>
      <c r="N54" s="18">
        <f t="shared" ref="N54" si="21">N55+N56+N57+N58</f>
        <v>29168</v>
      </c>
      <c r="O54" s="21" t="s">
        <v>40</v>
      </c>
    </row>
    <row r="55" spans="1:15" ht="22.5" x14ac:dyDescent="0.25">
      <c r="A55" s="6"/>
      <c r="B55" s="16"/>
      <c r="C55" s="7"/>
      <c r="D55" s="17" t="s">
        <v>16</v>
      </c>
      <c r="E55" s="18">
        <f>F55+G55+H55+M55+N55</f>
        <v>142916</v>
      </c>
      <c r="F55" s="18">
        <v>31003</v>
      </c>
      <c r="G55" s="18">
        <v>27805</v>
      </c>
      <c r="H55" s="32">
        <f>29168-231-2928-237</f>
        <v>25772</v>
      </c>
      <c r="I55" s="19"/>
      <c r="J55" s="19"/>
      <c r="K55" s="19"/>
      <c r="L55" s="19"/>
      <c r="M55" s="18">
        <v>29168</v>
      </c>
      <c r="N55" s="18">
        <v>29168</v>
      </c>
      <c r="O55" s="22"/>
    </row>
    <row r="56" spans="1:15" ht="33.75" x14ac:dyDescent="0.25">
      <c r="A56" s="6"/>
      <c r="B56" s="16"/>
      <c r="C56" s="7"/>
      <c r="D56" s="17" t="s">
        <v>17</v>
      </c>
      <c r="E56" s="18">
        <f t="shared" ref="E56:E58" si="22">F56+G56+H56+M56+N56</f>
        <v>0</v>
      </c>
      <c r="F56" s="18">
        <v>0</v>
      </c>
      <c r="G56" s="18">
        <v>0</v>
      </c>
      <c r="H56" s="19">
        <v>0</v>
      </c>
      <c r="I56" s="19"/>
      <c r="J56" s="19"/>
      <c r="K56" s="19"/>
      <c r="L56" s="19"/>
      <c r="M56" s="18">
        <v>0</v>
      </c>
      <c r="N56" s="18">
        <v>0</v>
      </c>
      <c r="O56" s="22"/>
    </row>
    <row r="57" spans="1:15" ht="33.75" x14ac:dyDescent="0.25">
      <c r="A57" s="6"/>
      <c r="B57" s="16"/>
      <c r="C57" s="7"/>
      <c r="D57" s="17" t="s">
        <v>18</v>
      </c>
      <c r="E57" s="18">
        <f t="shared" si="22"/>
        <v>0</v>
      </c>
      <c r="F57" s="18">
        <v>0</v>
      </c>
      <c r="G57" s="18">
        <v>0</v>
      </c>
      <c r="H57" s="19">
        <v>0</v>
      </c>
      <c r="I57" s="19"/>
      <c r="J57" s="19"/>
      <c r="K57" s="19"/>
      <c r="L57" s="19"/>
      <c r="M57" s="18">
        <v>0</v>
      </c>
      <c r="N57" s="18">
        <v>0</v>
      </c>
      <c r="O57" s="22"/>
    </row>
    <row r="58" spans="1:15" ht="22.5" x14ac:dyDescent="0.25">
      <c r="A58" s="6"/>
      <c r="B58" s="16"/>
      <c r="C58" s="7"/>
      <c r="D58" s="17" t="s">
        <v>19</v>
      </c>
      <c r="E58" s="18">
        <f t="shared" si="22"/>
        <v>0</v>
      </c>
      <c r="F58" s="18">
        <v>0</v>
      </c>
      <c r="G58" s="18">
        <v>0</v>
      </c>
      <c r="H58" s="19">
        <v>0</v>
      </c>
      <c r="I58" s="19"/>
      <c r="J58" s="19"/>
      <c r="K58" s="19"/>
      <c r="L58" s="19"/>
      <c r="M58" s="18">
        <v>0</v>
      </c>
      <c r="N58" s="18">
        <v>0</v>
      </c>
      <c r="O58" s="22"/>
    </row>
    <row r="59" spans="1:15" ht="15" customHeight="1" x14ac:dyDescent="0.25">
      <c r="A59" s="6"/>
      <c r="B59" s="23" t="s">
        <v>47</v>
      </c>
      <c r="C59" s="6"/>
      <c r="D59" s="6"/>
      <c r="E59" s="20" t="s">
        <v>24</v>
      </c>
      <c r="F59" s="20" t="s">
        <v>25</v>
      </c>
      <c r="G59" s="20" t="s">
        <v>26</v>
      </c>
      <c r="H59" s="20" t="s">
        <v>27</v>
      </c>
      <c r="I59" s="7" t="s">
        <v>28</v>
      </c>
      <c r="J59" s="7"/>
      <c r="K59" s="7"/>
      <c r="L59" s="7"/>
      <c r="M59" s="20" t="s">
        <v>11</v>
      </c>
      <c r="N59" s="20" t="s">
        <v>12</v>
      </c>
      <c r="O59" s="22"/>
    </row>
    <row r="60" spans="1:15" ht="22.5" x14ac:dyDescent="0.25">
      <c r="A60" s="6"/>
      <c r="B60" s="23"/>
      <c r="C60" s="6"/>
      <c r="D60" s="6"/>
      <c r="E60" s="20"/>
      <c r="F60" s="20"/>
      <c r="G60" s="20"/>
      <c r="H60" s="20"/>
      <c r="I60" s="24" t="s">
        <v>29</v>
      </c>
      <c r="J60" s="24" t="s">
        <v>30</v>
      </c>
      <c r="K60" s="24" t="s">
        <v>31</v>
      </c>
      <c r="L60" s="24" t="s">
        <v>32</v>
      </c>
      <c r="M60" s="20"/>
      <c r="N60" s="20"/>
      <c r="O60" s="22"/>
    </row>
    <row r="61" spans="1:15" ht="30" customHeight="1" x14ac:dyDescent="0.25">
      <c r="A61" s="6"/>
      <c r="B61" s="23"/>
      <c r="C61" s="6"/>
      <c r="D61" s="6"/>
      <c r="E61" s="30">
        <v>100</v>
      </c>
      <c r="F61" s="30">
        <v>100</v>
      </c>
      <c r="G61" s="31">
        <v>100</v>
      </c>
      <c r="H61" s="31">
        <v>100</v>
      </c>
      <c r="I61" s="31">
        <v>100</v>
      </c>
      <c r="J61" s="31">
        <v>100</v>
      </c>
      <c r="K61" s="31">
        <v>100</v>
      </c>
      <c r="L61" s="30">
        <v>100</v>
      </c>
      <c r="M61" s="30">
        <v>100</v>
      </c>
      <c r="N61" s="30">
        <v>100</v>
      </c>
      <c r="O61" s="26"/>
    </row>
    <row r="62" spans="1:15" ht="15" customHeight="1" x14ac:dyDescent="0.25">
      <c r="A62" s="6" t="s">
        <v>48</v>
      </c>
      <c r="B62" s="33" t="s">
        <v>49</v>
      </c>
      <c r="C62" s="34"/>
      <c r="D62" s="17" t="s">
        <v>15</v>
      </c>
      <c r="E62" s="18">
        <f>E63+E64+E65+E66</f>
        <v>26309</v>
      </c>
      <c r="F62" s="18">
        <f t="shared" ref="F62:G62" si="23">F63+F64+F65+F66</f>
        <v>0</v>
      </c>
      <c r="G62" s="18">
        <f t="shared" si="23"/>
        <v>3300</v>
      </c>
      <c r="H62" s="19">
        <f>H63+H64+H65+H66</f>
        <v>9259</v>
      </c>
      <c r="I62" s="19"/>
      <c r="J62" s="19"/>
      <c r="K62" s="19"/>
      <c r="L62" s="19"/>
      <c r="M62" s="18">
        <f>M63+M64+M65+M66</f>
        <v>6875</v>
      </c>
      <c r="N62" s="18">
        <f t="shared" ref="N62" si="24">N63+N64+N65+N66</f>
        <v>6875</v>
      </c>
      <c r="O62" s="21" t="s">
        <v>40</v>
      </c>
    </row>
    <row r="63" spans="1:15" ht="22.5" x14ac:dyDescent="0.25">
      <c r="A63" s="6"/>
      <c r="B63" s="35"/>
      <c r="C63" s="36"/>
      <c r="D63" s="17" t="s">
        <v>16</v>
      </c>
      <c r="E63" s="18">
        <f>F63+G63+H63+M63+N63</f>
        <v>26309</v>
      </c>
      <c r="F63" s="18">
        <v>0</v>
      </c>
      <c r="G63" s="18">
        <v>3300</v>
      </c>
      <c r="H63" s="37">
        <f>6875+609+2150+420-700-95</f>
        <v>9259</v>
      </c>
      <c r="I63" s="38"/>
      <c r="J63" s="38"/>
      <c r="K63" s="38"/>
      <c r="L63" s="39"/>
      <c r="M63" s="18">
        <v>6875</v>
      </c>
      <c r="N63" s="18">
        <v>6875</v>
      </c>
      <c r="O63" s="22"/>
    </row>
    <row r="64" spans="1:15" ht="33.75" x14ac:dyDescent="0.25">
      <c r="A64" s="6"/>
      <c r="B64" s="35"/>
      <c r="C64" s="36"/>
      <c r="D64" s="17" t="s">
        <v>17</v>
      </c>
      <c r="E64" s="18">
        <f t="shared" ref="E64:E66" si="25">F64+G64+H64+M64+N64</f>
        <v>0</v>
      </c>
      <c r="F64" s="18">
        <v>0</v>
      </c>
      <c r="G64" s="18">
        <v>0</v>
      </c>
      <c r="H64" s="37">
        <v>0</v>
      </c>
      <c r="I64" s="38"/>
      <c r="J64" s="38"/>
      <c r="K64" s="38"/>
      <c r="L64" s="39"/>
      <c r="M64" s="18">
        <v>0</v>
      </c>
      <c r="N64" s="18">
        <v>0</v>
      </c>
      <c r="O64" s="22"/>
    </row>
    <row r="65" spans="1:15" ht="33.75" x14ac:dyDescent="0.25">
      <c r="A65" s="6"/>
      <c r="B65" s="35"/>
      <c r="C65" s="36"/>
      <c r="D65" s="17" t="s">
        <v>18</v>
      </c>
      <c r="E65" s="18">
        <f t="shared" si="25"/>
        <v>0</v>
      </c>
      <c r="F65" s="18">
        <v>0</v>
      </c>
      <c r="G65" s="18">
        <v>0</v>
      </c>
      <c r="H65" s="37">
        <v>0</v>
      </c>
      <c r="I65" s="38"/>
      <c r="J65" s="38"/>
      <c r="K65" s="38"/>
      <c r="L65" s="39"/>
      <c r="M65" s="18">
        <v>0</v>
      </c>
      <c r="N65" s="18">
        <v>0</v>
      </c>
      <c r="O65" s="22"/>
    </row>
    <row r="66" spans="1:15" ht="22.5" x14ac:dyDescent="0.25">
      <c r="A66" s="6"/>
      <c r="B66" s="40"/>
      <c r="C66" s="41"/>
      <c r="D66" s="17" t="s">
        <v>19</v>
      </c>
      <c r="E66" s="18">
        <f t="shared" si="25"/>
        <v>0</v>
      </c>
      <c r="F66" s="18">
        <v>0</v>
      </c>
      <c r="G66" s="18">
        <v>0</v>
      </c>
      <c r="H66" s="37">
        <v>0</v>
      </c>
      <c r="I66" s="38"/>
      <c r="J66" s="38"/>
      <c r="K66" s="38"/>
      <c r="L66" s="39"/>
      <c r="M66" s="18">
        <v>0</v>
      </c>
      <c r="N66" s="18">
        <v>0</v>
      </c>
      <c r="O66" s="22"/>
    </row>
    <row r="67" spans="1:15" ht="15" customHeight="1" x14ac:dyDescent="0.25">
      <c r="A67" s="6"/>
      <c r="B67" s="23" t="s">
        <v>50</v>
      </c>
      <c r="C67" s="42"/>
      <c r="D67" s="6"/>
      <c r="E67" s="20" t="s">
        <v>24</v>
      </c>
      <c r="F67" s="20" t="s">
        <v>25</v>
      </c>
      <c r="G67" s="20" t="s">
        <v>26</v>
      </c>
      <c r="H67" s="20" t="s">
        <v>27</v>
      </c>
      <c r="I67" s="7" t="s">
        <v>28</v>
      </c>
      <c r="J67" s="7"/>
      <c r="K67" s="7"/>
      <c r="L67" s="7"/>
      <c r="M67" s="20" t="s">
        <v>11</v>
      </c>
      <c r="N67" s="20" t="s">
        <v>12</v>
      </c>
      <c r="O67" s="22"/>
    </row>
    <row r="68" spans="1:15" ht="22.5" x14ac:dyDescent="0.25">
      <c r="A68" s="6"/>
      <c r="B68" s="23"/>
      <c r="C68" s="42"/>
      <c r="D68" s="6"/>
      <c r="E68" s="20"/>
      <c r="F68" s="20"/>
      <c r="G68" s="20"/>
      <c r="H68" s="20"/>
      <c r="I68" s="24" t="s">
        <v>29</v>
      </c>
      <c r="J68" s="24" t="s">
        <v>30</v>
      </c>
      <c r="K68" s="24" t="s">
        <v>31</v>
      </c>
      <c r="L68" s="24" t="s">
        <v>32</v>
      </c>
      <c r="M68" s="20"/>
      <c r="N68" s="20"/>
      <c r="O68" s="22"/>
    </row>
    <row r="69" spans="1:15" ht="27" customHeight="1" x14ac:dyDescent="0.25">
      <c r="A69" s="6"/>
      <c r="B69" s="23"/>
      <c r="C69" s="42"/>
      <c r="D69" s="6"/>
      <c r="E69" s="30">
        <v>100</v>
      </c>
      <c r="F69" s="30">
        <v>0</v>
      </c>
      <c r="G69" s="31">
        <v>100</v>
      </c>
      <c r="H69" s="31">
        <v>100</v>
      </c>
      <c r="I69" s="31">
        <v>100</v>
      </c>
      <c r="J69" s="31">
        <v>100</v>
      </c>
      <c r="K69" s="31">
        <v>100</v>
      </c>
      <c r="L69" s="30">
        <v>100</v>
      </c>
      <c r="M69" s="30">
        <v>100</v>
      </c>
      <c r="N69" s="30">
        <v>100</v>
      </c>
      <c r="O69" s="26"/>
    </row>
    <row r="70" spans="1:15" ht="27" customHeight="1" x14ac:dyDescent="0.25">
      <c r="A70" s="6" t="s">
        <v>51</v>
      </c>
      <c r="B70" s="16" t="s">
        <v>52</v>
      </c>
      <c r="C70" s="43"/>
      <c r="D70" s="17" t="s">
        <v>15</v>
      </c>
      <c r="E70" s="18">
        <f>E71+E72+E73+E74</f>
        <v>364.56</v>
      </c>
      <c r="F70" s="18">
        <f t="shared" ref="F70:G70" si="26">F71+F72+F73+F74</f>
        <v>0</v>
      </c>
      <c r="G70" s="18">
        <f t="shared" si="26"/>
        <v>364.56</v>
      </c>
      <c r="H70" s="19">
        <f>H71+H72+H73+H74</f>
        <v>0</v>
      </c>
      <c r="I70" s="19"/>
      <c r="J70" s="19"/>
      <c r="K70" s="19"/>
      <c r="L70" s="19"/>
      <c r="M70" s="18">
        <f>M71+M72+M73+M74</f>
        <v>0</v>
      </c>
      <c r="N70" s="18">
        <f t="shared" ref="N70" si="27">N71+N72+N73+N74</f>
        <v>0</v>
      </c>
      <c r="O70" s="21" t="s">
        <v>40</v>
      </c>
    </row>
    <row r="71" spans="1:15" ht="27" customHeight="1" x14ac:dyDescent="0.25">
      <c r="A71" s="6"/>
      <c r="B71" s="16"/>
      <c r="C71" s="44"/>
      <c r="D71" s="17" t="s">
        <v>16</v>
      </c>
      <c r="E71" s="18">
        <f>F71+G71+H71+M71+N71</f>
        <v>0</v>
      </c>
      <c r="F71" s="18">
        <v>0</v>
      </c>
      <c r="G71" s="18">
        <v>0</v>
      </c>
      <c r="H71" s="19">
        <v>0</v>
      </c>
      <c r="I71" s="19"/>
      <c r="J71" s="19"/>
      <c r="K71" s="19"/>
      <c r="L71" s="19"/>
      <c r="M71" s="18">
        <v>0</v>
      </c>
      <c r="N71" s="18">
        <v>0</v>
      </c>
      <c r="O71" s="22"/>
    </row>
    <row r="72" spans="1:15" ht="27" customHeight="1" x14ac:dyDescent="0.25">
      <c r="A72" s="6"/>
      <c r="B72" s="16"/>
      <c r="C72" s="44"/>
      <c r="D72" s="17" t="s">
        <v>17</v>
      </c>
      <c r="E72" s="18">
        <f t="shared" ref="E72:E74" si="28">F72+G72+H72+M72+N72</f>
        <v>364.56</v>
      </c>
      <c r="F72" s="18">
        <v>0</v>
      </c>
      <c r="G72" s="18">
        <v>364.56</v>
      </c>
      <c r="H72" s="19">
        <v>0</v>
      </c>
      <c r="I72" s="19"/>
      <c r="J72" s="19"/>
      <c r="K72" s="19"/>
      <c r="L72" s="19"/>
      <c r="M72" s="18">
        <v>0</v>
      </c>
      <c r="N72" s="18">
        <v>0</v>
      </c>
      <c r="O72" s="22"/>
    </row>
    <row r="73" spans="1:15" ht="33.75" customHeight="1" x14ac:dyDescent="0.25">
      <c r="A73" s="6"/>
      <c r="B73" s="16"/>
      <c r="C73" s="44"/>
      <c r="D73" s="17" t="s">
        <v>18</v>
      </c>
      <c r="E73" s="18">
        <f t="shared" si="28"/>
        <v>0</v>
      </c>
      <c r="F73" s="45">
        <v>0</v>
      </c>
      <c r="G73" s="18">
        <v>0</v>
      </c>
      <c r="H73" s="19">
        <v>0</v>
      </c>
      <c r="I73" s="19"/>
      <c r="J73" s="19"/>
      <c r="K73" s="19"/>
      <c r="L73" s="19"/>
      <c r="M73" s="18">
        <v>0</v>
      </c>
      <c r="N73" s="18">
        <v>0</v>
      </c>
      <c r="O73" s="22"/>
    </row>
    <row r="74" spans="1:15" ht="27" customHeight="1" x14ac:dyDescent="0.25">
      <c r="A74" s="6"/>
      <c r="B74" s="16"/>
      <c r="C74" s="46"/>
      <c r="D74" s="17" t="s">
        <v>19</v>
      </c>
      <c r="E74" s="18">
        <f t="shared" si="28"/>
        <v>0</v>
      </c>
      <c r="F74" s="18">
        <v>0</v>
      </c>
      <c r="G74" s="18">
        <v>0</v>
      </c>
      <c r="H74" s="19">
        <v>0</v>
      </c>
      <c r="I74" s="19"/>
      <c r="J74" s="19"/>
      <c r="K74" s="19"/>
      <c r="L74" s="19"/>
      <c r="M74" s="18">
        <v>0</v>
      </c>
      <c r="N74" s="18">
        <v>0</v>
      </c>
      <c r="O74" s="22"/>
    </row>
    <row r="75" spans="1:15" ht="27" customHeight="1" x14ac:dyDescent="0.25">
      <c r="A75" s="6"/>
      <c r="B75" s="23" t="s">
        <v>53</v>
      </c>
      <c r="C75" s="6"/>
      <c r="D75" s="6"/>
      <c r="E75" s="20" t="s">
        <v>24</v>
      </c>
      <c r="F75" s="20" t="s">
        <v>25</v>
      </c>
      <c r="G75" s="20" t="s">
        <v>26</v>
      </c>
      <c r="H75" s="20" t="s">
        <v>27</v>
      </c>
      <c r="I75" s="7" t="s">
        <v>28</v>
      </c>
      <c r="J75" s="7"/>
      <c r="K75" s="7"/>
      <c r="L75" s="7"/>
      <c r="M75" s="20" t="s">
        <v>11</v>
      </c>
      <c r="N75" s="20" t="s">
        <v>12</v>
      </c>
      <c r="O75" s="22"/>
    </row>
    <row r="76" spans="1:15" ht="27" customHeight="1" x14ac:dyDescent="0.25">
      <c r="A76" s="6"/>
      <c r="B76" s="23"/>
      <c r="C76" s="6"/>
      <c r="D76" s="6"/>
      <c r="E76" s="20"/>
      <c r="F76" s="20"/>
      <c r="G76" s="20"/>
      <c r="H76" s="20"/>
      <c r="I76" s="24" t="s">
        <v>29</v>
      </c>
      <c r="J76" s="24" t="s">
        <v>30</v>
      </c>
      <c r="K76" s="24" t="s">
        <v>31</v>
      </c>
      <c r="L76" s="24" t="s">
        <v>32</v>
      </c>
      <c r="M76" s="20"/>
      <c r="N76" s="20"/>
      <c r="O76" s="22"/>
    </row>
    <row r="77" spans="1:15" ht="18" customHeight="1" x14ac:dyDescent="0.25">
      <c r="A77" s="6"/>
      <c r="B77" s="23"/>
      <c r="C77" s="6"/>
      <c r="D77" s="6"/>
      <c r="E77" s="25">
        <v>14</v>
      </c>
      <c r="F77" s="25">
        <v>0</v>
      </c>
      <c r="G77" s="25">
        <v>14</v>
      </c>
      <c r="H77" s="25" t="s">
        <v>33</v>
      </c>
      <c r="I77" s="25" t="s">
        <v>33</v>
      </c>
      <c r="J77" s="25" t="s">
        <v>33</v>
      </c>
      <c r="K77" s="25" t="s">
        <v>33</v>
      </c>
      <c r="L77" s="25" t="s">
        <v>33</v>
      </c>
      <c r="M77" s="25" t="s">
        <v>33</v>
      </c>
      <c r="N77" s="25" t="s">
        <v>33</v>
      </c>
      <c r="O77" s="26"/>
    </row>
    <row r="78" spans="1:15" ht="28.5" customHeight="1" x14ac:dyDescent="0.25">
      <c r="A78" s="6" t="s">
        <v>54</v>
      </c>
      <c r="B78" s="16" t="s">
        <v>55</v>
      </c>
      <c r="C78" s="43"/>
      <c r="D78" s="17" t="s">
        <v>15</v>
      </c>
      <c r="E78" s="18">
        <f>E79+E80+E81+E82</f>
        <v>352635.27989000001</v>
      </c>
      <c r="F78" s="18">
        <f t="shared" ref="F78:G78" si="29">F79+F80+F81+F82</f>
        <v>352499.29736000003</v>
      </c>
      <c r="G78" s="18">
        <f t="shared" si="29"/>
        <v>135.98253</v>
      </c>
      <c r="H78" s="19">
        <f>H79+H80+H81+H82</f>
        <v>0</v>
      </c>
      <c r="I78" s="19"/>
      <c r="J78" s="19"/>
      <c r="K78" s="19"/>
      <c r="L78" s="19"/>
      <c r="M78" s="18">
        <f>M79+M80+M81+M82</f>
        <v>0</v>
      </c>
      <c r="N78" s="18">
        <f t="shared" ref="N78" si="30">N79+N80+N81+N82</f>
        <v>0</v>
      </c>
      <c r="O78" s="21" t="s">
        <v>40</v>
      </c>
    </row>
    <row r="79" spans="1:15" ht="28.5" customHeight="1" x14ac:dyDescent="0.25">
      <c r="A79" s="6"/>
      <c r="B79" s="16"/>
      <c r="C79" s="44"/>
      <c r="D79" s="17" t="s">
        <v>16</v>
      </c>
      <c r="E79" s="18">
        <f>F79+G79+H79+M79+N79</f>
        <v>0</v>
      </c>
      <c r="F79" s="18">
        <v>0</v>
      </c>
      <c r="G79" s="18">
        <v>0</v>
      </c>
      <c r="H79" s="19">
        <v>0</v>
      </c>
      <c r="I79" s="19"/>
      <c r="J79" s="19"/>
      <c r="K79" s="19"/>
      <c r="L79" s="19"/>
      <c r="M79" s="18">
        <v>0</v>
      </c>
      <c r="N79" s="18">
        <v>0</v>
      </c>
      <c r="O79" s="22"/>
    </row>
    <row r="80" spans="1:15" ht="35.25" customHeight="1" x14ac:dyDescent="0.25">
      <c r="A80" s="6"/>
      <c r="B80" s="16"/>
      <c r="C80" s="44"/>
      <c r="D80" s="17" t="s">
        <v>17</v>
      </c>
      <c r="E80" s="18">
        <f t="shared" ref="E80:E82" si="31">F80+G80+H80+M80+N80</f>
        <v>0</v>
      </c>
      <c r="F80" s="18">
        <v>0</v>
      </c>
      <c r="G80" s="18">
        <v>0</v>
      </c>
      <c r="H80" s="19">
        <v>0</v>
      </c>
      <c r="I80" s="19"/>
      <c r="J80" s="19"/>
      <c r="K80" s="19"/>
      <c r="L80" s="19"/>
      <c r="M80" s="18">
        <v>0</v>
      </c>
      <c r="N80" s="18">
        <v>0</v>
      </c>
      <c r="O80" s="22"/>
    </row>
    <row r="81" spans="1:15" ht="36" customHeight="1" x14ac:dyDescent="0.25">
      <c r="A81" s="6"/>
      <c r="B81" s="16"/>
      <c r="C81" s="44"/>
      <c r="D81" s="17" t="s">
        <v>18</v>
      </c>
      <c r="E81" s="18">
        <f t="shared" si="31"/>
        <v>106442.13988999999</v>
      </c>
      <c r="F81" s="45">
        <v>106306.15736</v>
      </c>
      <c r="G81" s="18">
        <v>135.98253</v>
      </c>
      <c r="H81" s="19">
        <v>0</v>
      </c>
      <c r="I81" s="19"/>
      <c r="J81" s="19"/>
      <c r="K81" s="19"/>
      <c r="L81" s="19"/>
      <c r="M81" s="18">
        <v>0</v>
      </c>
      <c r="N81" s="18">
        <v>0</v>
      </c>
      <c r="O81" s="22"/>
    </row>
    <row r="82" spans="1:15" ht="28.5" customHeight="1" x14ac:dyDescent="0.25">
      <c r="A82" s="6"/>
      <c r="B82" s="16"/>
      <c r="C82" s="46"/>
      <c r="D82" s="17" t="s">
        <v>19</v>
      </c>
      <c r="E82" s="18">
        <f t="shared" si="31"/>
        <v>246193.14</v>
      </c>
      <c r="F82" s="18">
        <v>246193.14</v>
      </c>
      <c r="G82" s="18">
        <v>0</v>
      </c>
      <c r="H82" s="19">
        <v>0</v>
      </c>
      <c r="I82" s="19"/>
      <c r="J82" s="19"/>
      <c r="K82" s="19"/>
      <c r="L82" s="19"/>
      <c r="M82" s="18">
        <v>0</v>
      </c>
      <c r="N82" s="18">
        <v>0</v>
      </c>
      <c r="O82" s="22"/>
    </row>
    <row r="83" spans="1:15" ht="28.5" customHeight="1" x14ac:dyDescent="0.25">
      <c r="A83" s="6"/>
      <c r="B83" s="23" t="s">
        <v>41</v>
      </c>
      <c r="C83" s="6"/>
      <c r="D83" s="6"/>
      <c r="E83" s="20" t="s">
        <v>24</v>
      </c>
      <c r="F83" s="20" t="s">
        <v>25</v>
      </c>
      <c r="G83" s="20" t="s">
        <v>26</v>
      </c>
      <c r="H83" s="20" t="s">
        <v>27</v>
      </c>
      <c r="I83" s="7" t="s">
        <v>28</v>
      </c>
      <c r="J83" s="7"/>
      <c r="K83" s="7"/>
      <c r="L83" s="7"/>
      <c r="M83" s="20" t="s">
        <v>11</v>
      </c>
      <c r="N83" s="20" t="s">
        <v>12</v>
      </c>
      <c r="O83" s="22"/>
    </row>
    <row r="84" spans="1:15" ht="28.5" customHeight="1" x14ac:dyDescent="0.25">
      <c r="A84" s="6"/>
      <c r="B84" s="23"/>
      <c r="C84" s="6"/>
      <c r="D84" s="6"/>
      <c r="E84" s="20"/>
      <c r="F84" s="20"/>
      <c r="G84" s="20"/>
      <c r="H84" s="20"/>
      <c r="I84" s="24" t="s">
        <v>29</v>
      </c>
      <c r="J84" s="24" t="s">
        <v>30</v>
      </c>
      <c r="K84" s="24" t="s">
        <v>31</v>
      </c>
      <c r="L84" s="24" t="s">
        <v>32</v>
      </c>
      <c r="M84" s="20"/>
      <c r="N84" s="20"/>
      <c r="O84" s="22"/>
    </row>
    <row r="85" spans="1:15" ht="28.5" customHeight="1" x14ac:dyDescent="0.25">
      <c r="A85" s="6"/>
      <c r="B85" s="23"/>
      <c r="C85" s="6"/>
      <c r="D85" s="6"/>
      <c r="E85" s="25">
        <v>100</v>
      </c>
      <c r="F85" s="25">
        <v>100</v>
      </c>
      <c r="G85" s="25">
        <v>100</v>
      </c>
      <c r="H85" s="25" t="s">
        <v>33</v>
      </c>
      <c r="I85" s="25" t="s">
        <v>33</v>
      </c>
      <c r="J85" s="25" t="s">
        <v>33</v>
      </c>
      <c r="K85" s="25" t="s">
        <v>33</v>
      </c>
      <c r="L85" s="25" t="s">
        <v>33</v>
      </c>
      <c r="M85" s="25" t="s">
        <v>33</v>
      </c>
      <c r="N85" s="25" t="s">
        <v>33</v>
      </c>
      <c r="O85" s="26"/>
    </row>
    <row r="86" spans="1:15" ht="28.5" customHeight="1" x14ac:dyDescent="0.25">
      <c r="A86" s="6" t="s">
        <v>56</v>
      </c>
      <c r="B86" s="16" t="s">
        <v>57</v>
      </c>
      <c r="C86" s="43"/>
      <c r="D86" s="17" t="s">
        <v>15</v>
      </c>
      <c r="E86" s="18">
        <f>E87+E88+E89+E90</f>
        <v>0</v>
      </c>
      <c r="F86" s="18">
        <f t="shared" ref="F86:G86" si="32">F87+F88+F89+F90</f>
        <v>0</v>
      </c>
      <c r="G86" s="18">
        <f t="shared" si="32"/>
        <v>0</v>
      </c>
      <c r="H86" s="19">
        <f>H87+H88+H89+H90</f>
        <v>0</v>
      </c>
      <c r="I86" s="19"/>
      <c r="J86" s="19"/>
      <c r="K86" s="19"/>
      <c r="L86" s="19"/>
      <c r="M86" s="18">
        <f>M87+M88+M89+M90</f>
        <v>0</v>
      </c>
      <c r="N86" s="18">
        <f t="shared" ref="N86" si="33">N87+N88+N89+N90</f>
        <v>0</v>
      </c>
      <c r="O86" s="21" t="s">
        <v>40</v>
      </c>
    </row>
    <row r="87" spans="1:15" ht="28.5" customHeight="1" x14ac:dyDescent="0.25">
      <c r="A87" s="6"/>
      <c r="B87" s="16"/>
      <c r="C87" s="44"/>
      <c r="D87" s="17" t="s">
        <v>16</v>
      </c>
      <c r="E87" s="18">
        <f>F87+G87+H87+M87+N87</f>
        <v>0</v>
      </c>
      <c r="F87" s="18">
        <v>0</v>
      </c>
      <c r="G87" s="18">
        <v>0</v>
      </c>
      <c r="H87" s="37">
        <v>0</v>
      </c>
      <c r="I87" s="38"/>
      <c r="J87" s="38"/>
      <c r="K87" s="38"/>
      <c r="L87" s="39"/>
      <c r="M87" s="18">
        <v>0</v>
      </c>
      <c r="N87" s="18">
        <v>0</v>
      </c>
      <c r="O87" s="22"/>
    </row>
    <row r="88" spans="1:15" ht="33" customHeight="1" x14ac:dyDescent="0.25">
      <c r="A88" s="6"/>
      <c r="B88" s="16"/>
      <c r="C88" s="44"/>
      <c r="D88" s="17" t="s">
        <v>17</v>
      </c>
      <c r="E88" s="18">
        <f t="shared" ref="E88:E90" si="34">F88+G88+H88+M88+N88</f>
        <v>0</v>
      </c>
      <c r="F88" s="18">
        <v>0</v>
      </c>
      <c r="G88" s="18">
        <v>0</v>
      </c>
      <c r="H88" s="37">
        <v>0</v>
      </c>
      <c r="I88" s="38"/>
      <c r="J88" s="38"/>
      <c r="K88" s="38"/>
      <c r="L88" s="39"/>
      <c r="M88" s="18">
        <v>0</v>
      </c>
      <c r="N88" s="18">
        <v>0</v>
      </c>
      <c r="O88" s="22"/>
    </row>
    <row r="89" spans="1:15" ht="33.75" customHeight="1" x14ac:dyDescent="0.25">
      <c r="A89" s="6"/>
      <c r="B89" s="16"/>
      <c r="C89" s="44"/>
      <c r="D89" s="17" t="s">
        <v>18</v>
      </c>
      <c r="E89" s="18">
        <f t="shared" si="34"/>
        <v>0</v>
      </c>
      <c r="F89" s="18">
        <v>0</v>
      </c>
      <c r="G89" s="18">
        <v>0</v>
      </c>
      <c r="H89" s="37">
        <v>0</v>
      </c>
      <c r="I89" s="38"/>
      <c r="J89" s="38"/>
      <c r="K89" s="38"/>
      <c r="L89" s="39"/>
      <c r="M89" s="18">
        <v>0</v>
      </c>
      <c r="N89" s="18">
        <v>0</v>
      </c>
      <c r="O89" s="22"/>
    </row>
    <row r="90" spans="1:15" ht="28.5" customHeight="1" x14ac:dyDescent="0.25">
      <c r="A90" s="6"/>
      <c r="B90" s="16"/>
      <c r="C90" s="46"/>
      <c r="D90" s="17" t="s">
        <v>19</v>
      </c>
      <c r="E90" s="18">
        <f t="shared" si="34"/>
        <v>0</v>
      </c>
      <c r="F90" s="18">
        <v>0</v>
      </c>
      <c r="G90" s="18">
        <v>0</v>
      </c>
      <c r="H90" s="37">
        <v>0</v>
      </c>
      <c r="I90" s="38"/>
      <c r="J90" s="38"/>
      <c r="K90" s="38"/>
      <c r="L90" s="39"/>
      <c r="M90" s="18">
        <v>0</v>
      </c>
      <c r="N90" s="18">
        <v>0</v>
      </c>
      <c r="O90" s="22"/>
    </row>
    <row r="91" spans="1:15" ht="28.5" customHeight="1" x14ac:dyDescent="0.25">
      <c r="A91" s="6"/>
      <c r="B91" s="23" t="s">
        <v>23</v>
      </c>
      <c r="C91" s="6"/>
      <c r="D91" s="6"/>
      <c r="E91" s="20" t="s">
        <v>24</v>
      </c>
      <c r="F91" s="20" t="s">
        <v>25</v>
      </c>
      <c r="G91" s="20" t="s">
        <v>26</v>
      </c>
      <c r="H91" s="20" t="s">
        <v>27</v>
      </c>
      <c r="I91" s="7" t="s">
        <v>28</v>
      </c>
      <c r="J91" s="7"/>
      <c r="K91" s="7"/>
      <c r="L91" s="7"/>
      <c r="M91" s="20" t="s">
        <v>11</v>
      </c>
      <c r="N91" s="20" t="s">
        <v>12</v>
      </c>
      <c r="O91" s="22"/>
    </row>
    <row r="92" spans="1:15" ht="28.5" customHeight="1" x14ac:dyDescent="0.25">
      <c r="A92" s="6"/>
      <c r="B92" s="23"/>
      <c r="C92" s="6"/>
      <c r="D92" s="6"/>
      <c r="E92" s="20"/>
      <c r="F92" s="20"/>
      <c r="G92" s="20"/>
      <c r="H92" s="20"/>
      <c r="I92" s="24" t="s">
        <v>29</v>
      </c>
      <c r="J92" s="24" t="s">
        <v>30</v>
      </c>
      <c r="K92" s="24" t="s">
        <v>31</v>
      </c>
      <c r="L92" s="24" t="s">
        <v>32</v>
      </c>
      <c r="M92" s="20"/>
      <c r="N92" s="20"/>
      <c r="O92" s="22"/>
    </row>
    <row r="93" spans="1:15" ht="28.5" customHeight="1" x14ac:dyDescent="0.25">
      <c r="A93" s="6"/>
      <c r="B93" s="23"/>
      <c r="C93" s="6"/>
      <c r="D93" s="6"/>
      <c r="E93" s="25" t="s">
        <v>33</v>
      </c>
      <c r="F93" s="25" t="s">
        <v>33</v>
      </c>
      <c r="G93" s="25" t="s">
        <v>33</v>
      </c>
      <c r="H93" s="25" t="s">
        <v>33</v>
      </c>
      <c r="I93" s="25" t="s">
        <v>33</v>
      </c>
      <c r="J93" s="25" t="s">
        <v>33</v>
      </c>
      <c r="K93" s="25" t="s">
        <v>33</v>
      </c>
      <c r="L93" s="25" t="s">
        <v>33</v>
      </c>
      <c r="M93" s="25" t="s">
        <v>33</v>
      </c>
      <c r="N93" s="25" t="s">
        <v>33</v>
      </c>
      <c r="O93" s="26"/>
    </row>
    <row r="94" spans="1:15" ht="28.5" customHeight="1" x14ac:dyDescent="0.25">
      <c r="A94" s="6" t="s">
        <v>58</v>
      </c>
      <c r="B94" s="16" t="s">
        <v>59</v>
      </c>
      <c r="C94" s="43"/>
      <c r="D94" s="17" t="s">
        <v>15</v>
      </c>
      <c r="E94" s="18">
        <f>E95+E96+E97+E98</f>
        <v>0</v>
      </c>
      <c r="F94" s="18">
        <f t="shared" ref="F94:G94" si="35">F95+F96+F97+F98</f>
        <v>0</v>
      </c>
      <c r="G94" s="18">
        <f t="shared" si="35"/>
        <v>0</v>
      </c>
      <c r="H94" s="19">
        <f>H95+H96+H97+H98</f>
        <v>0</v>
      </c>
      <c r="I94" s="19"/>
      <c r="J94" s="19"/>
      <c r="K94" s="19"/>
      <c r="L94" s="19"/>
      <c r="M94" s="18">
        <f>M95+M96+M97+M98</f>
        <v>0</v>
      </c>
      <c r="N94" s="18">
        <f t="shared" ref="N94" si="36">N95+N96+N97+N98</f>
        <v>0</v>
      </c>
      <c r="O94" s="21" t="s">
        <v>40</v>
      </c>
    </row>
    <row r="95" spans="1:15" ht="28.5" customHeight="1" x14ac:dyDescent="0.25">
      <c r="A95" s="6"/>
      <c r="B95" s="16"/>
      <c r="C95" s="44"/>
      <c r="D95" s="17" t="s">
        <v>16</v>
      </c>
      <c r="E95" s="18">
        <f>F95+G95+H95+M95+N95</f>
        <v>0</v>
      </c>
      <c r="F95" s="18">
        <v>0</v>
      </c>
      <c r="G95" s="18">
        <v>0</v>
      </c>
      <c r="H95" s="37">
        <v>0</v>
      </c>
      <c r="I95" s="38"/>
      <c r="J95" s="38"/>
      <c r="K95" s="38"/>
      <c r="L95" s="39"/>
      <c r="M95" s="18">
        <v>0</v>
      </c>
      <c r="N95" s="18">
        <v>0</v>
      </c>
      <c r="O95" s="22"/>
    </row>
    <row r="96" spans="1:15" ht="36.75" customHeight="1" x14ac:dyDescent="0.25">
      <c r="A96" s="6"/>
      <c r="B96" s="16"/>
      <c r="C96" s="44"/>
      <c r="D96" s="17" t="s">
        <v>17</v>
      </c>
      <c r="E96" s="18">
        <f t="shared" ref="E96:E98" si="37">F96+G96+H96+M96+N96</f>
        <v>0</v>
      </c>
      <c r="F96" s="18">
        <v>0</v>
      </c>
      <c r="G96" s="18">
        <v>0</v>
      </c>
      <c r="H96" s="37">
        <v>0</v>
      </c>
      <c r="I96" s="38"/>
      <c r="J96" s="38"/>
      <c r="K96" s="38"/>
      <c r="L96" s="39"/>
      <c r="M96" s="18">
        <v>0</v>
      </c>
      <c r="N96" s="18">
        <v>0</v>
      </c>
      <c r="O96" s="22"/>
    </row>
    <row r="97" spans="1:15" ht="41.25" customHeight="1" x14ac:dyDescent="0.25">
      <c r="A97" s="6"/>
      <c r="B97" s="16"/>
      <c r="C97" s="44"/>
      <c r="D97" s="17" t="s">
        <v>18</v>
      </c>
      <c r="E97" s="18">
        <f t="shared" si="37"/>
        <v>0</v>
      </c>
      <c r="F97" s="18">
        <v>0</v>
      </c>
      <c r="G97" s="18">
        <v>0</v>
      </c>
      <c r="H97" s="37">
        <v>0</v>
      </c>
      <c r="I97" s="38"/>
      <c r="J97" s="38"/>
      <c r="K97" s="38"/>
      <c r="L97" s="39"/>
      <c r="M97" s="18">
        <v>0</v>
      </c>
      <c r="N97" s="18">
        <v>0</v>
      </c>
      <c r="O97" s="22"/>
    </row>
    <row r="98" spans="1:15" ht="28.5" customHeight="1" x14ac:dyDescent="0.25">
      <c r="A98" s="6"/>
      <c r="B98" s="16"/>
      <c r="C98" s="46"/>
      <c r="D98" s="17" t="s">
        <v>19</v>
      </c>
      <c r="E98" s="18">
        <f t="shared" si="37"/>
        <v>0</v>
      </c>
      <c r="F98" s="18">
        <v>0</v>
      </c>
      <c r="G98" s="18">
        <v>0</v>
      </c>
      <c r="H98" s="37">
        <v>0</v>
      </c>
      <c r="I98" s="38"/>
      <c r="J98" s="38"/>
      <c r="K98" s="38"/>
      <c r="L98" s="39"/>
      <c r="M98" s="18">
        <v>0</v>
      </c>
      <c r="N98" s="18">
        <v>0</v>
      </c>
      <c r="O98" s="22"/>
    </row>
    <row r="99" spans="1:15" ht="28.5" customHeight="1" x14ac:dyDescent="0.25">
      <c r="A99" s="6"/>
      <c r="B99" s="23" t="s">
        <v>23</v>
      </c>
      <c r="C99" s="6"/>
      <c r="D99" s="6"/>
      <c r="E99" s="20" t="s">
        <v>24</v>
      </c>
      <c r="F99" s="20" t="s">
        <v>25</v>
      </c>
      <c r="G99" s="20" t="s">
        <v>26</v>
      </c>
      <c r="H99" s="20" t="s">
        <v>27</v>
      </c>
      <c r="I99" s="7" t="s">
        <v>28</v>
      </c>
      <c r="J99" s="7"/>
      <c r="K99" s="7"/>
      <c r="L99" s="7"/>
      <c r="M99" s="20" t="s">
        <v>11</v>
      </c>
      <c r="N99" s="20" t="s">
        <v>12</v>
      </c>
      <c r="O99" s="22"/>
    </row>
    <row r="100" spans="1:15" ht="28.5" customHeight="1" x14ac:dyDescent="0.25">
      <c r="A100" s="6"/>
      <c r="B100" s="23"/>
      <c r="C100" s="6"/>
      <c r="D100" s="6"/>
      <c r="E100" s="20"/>
      <c r="F100" s="20"/>
      <c r="G100" s="20"/>
      <c r="H100" s="20"/>
      <c r="I100" s="24" t="s">
        <v>29</v>
      </c>
      <c r="J100" s="24" t="s">
        <v>30</v>
      </c>
      <c r="K100" s="24" t="s">
        <v>31</v>
      </c>
      <c r="L100" s="24" t="s">
        <v>32</v>
      </c>
      <c r="M100" s="20"/>
      <c r="N100" s="20"/>
      <c r="O100" s="22"/>
    </row>
    <row r="101" spans="1:15" ht="28.5" customHeight="1" x14ac:dyDescent="0.25">
      <c r="A101" s="6"/>
      <c r="B101" s="23"/>
      <c r="C101" s="6"/>
      <c r="D101" s="6"/>
      <c r="E101" s="25" t="s">
        <v>33</v>
      </c>
      <c r="F101" s="25" t="s">
        <v>33</v>
      </c>
      <c r="G101" s="25" t="s">
        <v>33</v>
      </c>
      <c r="H101" s="25" t="s">
        <v>33</v>
      </c>
      <c r="I101" s="25" t="s">
        <v>33</v>
      </c>
      <c r="J101" s="25" t="s">
        <v>33</v>
      </c>
      <c r="K101" s="25" t="s">
        <v>33</v>
      </c>
      <c r="L101" s="25" t="s">
        <v>33</v>
      </c>
      <c r="M101" s="25" t="s">
        <v>33</v>
      </c>
      <c r="N101" s="25" t="s">
        <v>33</v>
      </c>
      <c r="O101" s="26"/>
    </row>
    <row r="102" spans="1:15" ht="28.5" customHeight="1" x14ac:dyDescent="0.25">
      <c r="A102" s="6" t="s">
        <v>60</v>
      </c>
      <c r="B102" s="16" t="s">
        <v>61</v>
      </c>
      <c r="C102" s="43"/>
      <c r="D102" s="17" t="s">
        <v>15</v>
      </c>
      <c r="E102" s="18">
        <f>E103+E104+E105+E106</f>
        <v>0</v>
      </c>
      <c r="F102" s="18">
        <f t="shared" ref="F102:G102" si="38">F103+F104+F105+F106</f>
        <v>0</v>
      </c>
      <c r="G102" s="18">
        <f t="shared" si="38"/>
        <v>0</v>
      </c>
      <c r="H102" s="19">
        <f>H103+H104+H105+H106</f>
        <v>0</v>
      </c>
      <c r="I102" s="19"/>
      <c r="J102" s="19"/>
      <c r="K102" s="19"/>
      <c r="L102" s="19"/>
      <c r="M102" s="18">
        <f>M103+M104+M105+M106</f>
        <v>0</v>
      </c>
      <c r="N102" s="18">
        <f t="shared" ref="N102" si="39">N103+N104+N105+N106</f>
        <v>0</v>
      </c>
      <c r="O102" s="21" t="s">
        <v>40</v>
      </c>
    </row>
    <row r="103" spans="1:15" ht="28.5" customHeight="1" x14ac:dyDescent="0.25">
      <c r="A103" s="6"/>
      <c r="B103" s="16"/>
      <c r="C103" s="44"/>
      <c r="D103" s="17" t="s">
        <v>16</v>
      </c>
      <c r="E103" s="18">
        <f>F103+G103+H103+M103+N103</f>
        <v>0</v>
      </c>
      <c r="F103" s="18">
        <v>0</v>
      </c>
      <c r="G103" s="18">
        <v>0</v>
      </c>
      <c r="H103" s="37">
        <v>0</v>
      </c>
      <c r="I103" s="38"/>
      <c r="J103" s="38"/>
      <c r="K103" s="38"/>
      <c r="L103" s="39"/>
      <c r="M103" s="18">
        <v>0</v>
      </c>
      <c r="N103" s="18">
        <v>0</v>
      </c>
      <c r="O103" s="22"/>
    </row>
    <row r="104" spans="1:15" ht="33.75" customHeight="1" x14ac:dyDescent="0.25">
      <c r="A104" s="6"/>
      <c r="B104" s="16"/>
      <c r="C104" s="44"/>
      <c r="D104" s="17" t="s">
        <v>17</v>
      </c>
      <c r="E104" s="18">
        <f t="shared" ref="E104:E106" si="40">F104+G104+H104+M104+N104</f>
        <v>0</v>
      </c>
      <c r="F104" s="18">
        <v>0</v>
      </c>
      <c r="G104" s="18">
        <v>0</v>
      </c>
      <c r="H104" s="37">
        <v>0</v>
      </c>
      <c r="I104" s="38"/>
      <c r="J104" s="38"/>
      <c r="K104" s="38"/>
      <c r="L104" s="39"/>
      <c r="M104" s="18">
        <v>0</v>
      </c>
      <c r="N104" s="18">
        <v>0</v>
      </c>
      <c r="O104" s="22"/>
    </row>
    <row r="105" spans="1:15" ht="32.25" customHeight="1" x14ac:dyDescent="0.25">
      <c r="A105" s="6"/>
      <c r="B105" s="16"/>
      <c r="C105" s="44"/>
      <c r="D105" s="17" t="s">
        <v>18</v>
      </c>
      <c r="E105" s="18">
        <f t="shared" si="40"/>
        <v>0</v>
      </c>
      <c r="F105" s="18">
        <v>0</v>
      </c>
      <c r="G105" s="18">
        <v>0</v>
      </c>
      <c r="H105" s="37">
        <v>0</v>
      </c>
      <c r="I105" s="38"/>
      <c r="J105" s="38"/>
      <c r="K105" s="38"/>
      <c r="L105" s="39"/>
      <c r="M105" s="18">
        <v>0</v>
      </c>
      <c r="N105" s="18">
        <v>0</v>
      </c>
      <c r="O105" s="22"/>
    </row>
    <row r="106" spans="1:15" ht="28.5" customHeight="1" x14ac:dyDescent="0.25">
      <c r="A106" s="6"/>
      <c r="B106" s="16"/>
      <c r="C106" s="46"/>
      <c r="D106" s="17" t="s">
        <v>19</v>
      </c>
      <c r="E106" s="18">
        <f t="shared" si="40"/>
        <v>0</v>
      </c>
      <c r="F106" s="18">
        <v>0</v>
      </c>
      <c r="G106" s="18">
        <v>0</v>
      </c>
      <c r="H106" s="37">
        <v>0</v>
      </c>
      <c r="I106" s="38"/>
      <c r="J106" s="38"/>
      <c r="K106" s="38"/>
      <c r="L106" s="39"/>
      <c r="M106" s="18">
        <v>0</v>
      </c>
      <c r="N106" s="18">
        <v>0</v>
      </c>
      <c r="O106" s="22"/>
    </row>
    <row r="107" spans="1:15" ht="28.5" customHeight="1" x14ac:dyDescent="0.25">
      <c r="A107" s="6"/>
      <c r="B107" s="23" t="s">
        <v>23</v>
      </c>
      <c r="C107" s="6"/>
      <c r="D107" s="6"/>
      <c r="E107" s="20" t="s">
        <v>24</v>
      </c>
      <c r="F107" s="20" t="s">
        <v>25</v>
      </c>
      <c r="G107" s="20" t="s">
        <v>26</v>
      </c>
      <c r="H107" s="20" t="s">
        <v>27</v>
      </c>
      <c r="I107" s="7" t="s">
        <v>28</v>
      </c>
      <c r="J107" s="7"/>
      <c r="K107" s="7"/>
      <c r="L107" s="7"/>
      <c r="M107" s="20" t="s">
        <v>11</v>
      </c>
      <c r="N107" s="20" t="s">
        <v>12</v>
      </c>
      <c r="O107" s="22"/>
    </row>
    <row r="108" spans="1:15" ht="28.5" customHeight="1" x14ac:dyDescent="0.25">
      <c r="A108" s="6"/>
      <c r="B108" s="23"/>
      <c r="C108" s="6"/>
      <c r="D108" s="6"/>
      <c r="E108" s="20"/>
      <c r="F108" s="20"/>
      <c r="G108" s="20"/>
      <c r="H108" s="20"/>
      <c r="I108" s="24" t="s">
        <v>29</v>
      </c>
      <c r="J108" s="24" t="s">
        <v>30</v>
      </c>
      <c r="K108" s="24" t="s">
        <v>31</v>
      </c>
      <c r="L108" s="24" t="s">
        <v>32</v>
      </c>
      <c r="M108" s="20"/>
      <c r="N108" s="20"/>
      <c r="O108" s="22"/>
    </row>
    <row r="109" spans="1:15" ht="28.5" customHeight="1" x14ac:dyDescent="0.25">
      <c r="A109" s="6"/>
      <c r="B109" s="23"/>
      <c r="C109" s="6"/>
      <c r="D109" s="6"/>
      <c r="E109" s="25" t="s">
        <v>33</v>
      </c>
      <c r="F109" s="25" t="s">
        <v>33</v>
      </c>
      <c r="G109" s="25" t="s">
        <v>33</v>
      </c>
      <c r="H109" s="25" t="s">
        <v>33</v>
      </c>
      <c r="I109" s="25" t="s">
        <v>33</v>
      </c>
      <c r="J109" s="25" t="s">
        <v>33</v>
      </c>
      <c r="K109" s="25" t="s">
        <v>33</v>
      </c>
      <c r="L109" s="25" t="s">
        <v>33</v>
      </c>
      <c r="M109" s="25" t="s">
        <v>33</v>
      </c>
      <c r="N109" s="25" t="s">
        <v>33</v>
      </c>
      <c r="O109" s="26"/>
    </row>
    <row r="110" spans="1:15" ht="28.5" customHeight="1" x14ac:dyDescent="0.25">
      <c r="A110" s="6" t="s">
        <v>62</v>
      </c>
      <c r="B110" s="16" t="s">
        <v>63</v>
      </c>
      <c r="C110" s="43"/>
      <c r="D110" s="17" t="s">
        <v>15</v>
      </c>
      <c r="E110" s="18">
        <f>E111+E112+E113+E114</f>
        <v>3085342.2456399999</v>
      </c>
      <c r="F110" s="18">
        <f t="shared" ref="F110:G110" si="41">F111+F112+F113+F114</f>
        <v>396772.01078000001</v>
      </c>
      <c r="G110" s="18">
        <f t="shared" si="41"/>
        <v>846996.10165000008</v>
      </c>
      <c r="H110" s="19">
        <f>H111+H112+H113+H114</f>
        <v>585829.47681000002</v>
      </c>
      <c r="I110" s="19"/>
      <c r="J110" s="19"/>
      <c r="K110" s="19"/>
      <c r="L110" s="19"/>
      <c r="M110" s="18">
        <f>M111+M112+M113+M114</f>
        <v>627169.69352999993</v>
      </c>
      <c r="N110" s="18">
        <f t="shared" ref="N110" si="42">N111+N112+N113+N114</f>
        <v>628574.96287000005</v>
      </c>
      <c r="O110" s="21" t="s">
        <v>40</v>
      </c>
    </row>
    <row r="111" spans="1:15" ht="28.5" customHeight="1" x14ac:dyDescent="0.25">
      <c r="A111" s="6"/>
      <c r="B111" s="16"/>
      <c r="C111" s="44"/>
      <c r="D111" s="17" t="s">
        <v>16</v>
      </c>
      <c r="E111" s="18">
        <f>F111+G111+H111+M111+N111</f>
        <v>0</v>
      </c>
      <c r="F111" s="18">
        <v>0</v>
      </c>
      <c r="G111" s="18">
        <v>0</v>
      </c>
      <c r="H111" s="19">
        <v>0</v>
      </c>
      <c r="I111" s="19"/>
      <c r="J111" s="19"/>
      <c r="K111" s="19"/>
      <c r="L111" s="19"/>
      <c r="M111" s="18">
        <v>0</v>
      </c>
      <c r="N111" s="18">
        <v>0</v>
      </c>
      <c r="O111" s="22"/>
    </row>
    <row r="112" spans="1:15" ht="34.5" customHeight="1" x14ac:dyDescent="0.25">
      <c r="A112" s="6"/>
      <c r="B112" s="16"/>
      <c r="C112" s="44"/>
      <c r="D112" s="17" t="s">
        <v>17</v>
      </c>
      <c r="E112" s="18">
        <f t="shared" ref="E112:E114" si="43">F112+G112+H112+M112+N112</f>
        <v>0</v>
      </c>
      <c r="F112" s="18">
        <v>0</v>
      </c>
      <c r="G112" s="18">
        <v>0</v>
      </c>
      <c r="H112" s="19">
        <v>0</v>
      </c>
      <c r="I112" s="19"/>
      <c r="J112" s="19"/>
      <c r="K112" s="19"/>
      <c r="L112" s="19"/>
      <c r="M112" s="18">
        <v>0</v>
      </c>
      <c r="N112" s="18">
        <v>0</v>
      </c>
      <c r="O112" s="22"/>
    </row>
    <row r="113" spans="1:15" ht="33.75" customHeight="1" x14ac:dyDescent="0.25">
      <c r="A113" s="6"/>
      <c r="B113" s="16"/>
      <c r="C113" s="44"/>
      <c r="D113" s="17" t="s">
        <v>18</v>
      </c>
      <c r="E113" s="18">
        <f t="shared" si="43"/>
        <v>2848207.2710599997</v>
      </c>
      <c r="F113" s="18">
        <v>396772.01078000001</v>
      </c>
      <c r="G113" s="18">
        <v>609861.12707000005</v>
      </c>
      <c r="H113" s="19">
        <f>307789.96422+253213.04724+15105.12696+4569.76837+1635.97002+7000-282-1640-1562.4</f>
        <v>585829.47681000002</v>
      </c>
      <c r="I113" s="19"/>
      <c r="J113" s="19"/>
      <c r="K113" s="19"/>
      <c r="L113" s="19"/>
      <c r="M113" s="18">
        <f>340465.66816+270088.38571+16615.63966</f>
        <v>627169.69352999993</v>
      </c>
      <c r="N113" s="18">
        <f>337255.77328+273193.03724+18126.15235</f>
        <v>628574.96287000005</v>
      </c>
      <c r="O113" s="22"/>
    </row>
    <row r="114" spans="1:15" ht="28.5" customHeight="1" x14ac:dyDescent="0.25">
      <c r="A114" s="6"/>
      <c r="B114" s="16"/>
      <c r="C114" s="46"/>
      <c r="D114" s="17" t="s">
        <v>19</v>
      </c>
      <c r="E114" s="18">
        <f t="shared" si="43"/>
        <v>237134.97458000001</v>
      </c>
      <c r="F114" s="18">
        <v>0</v>
      </c>
      <c r="G114" s="18">
        <v>237134.97458000001</v>
      </c>
      <c r="H114" s="19">
        <v>0</v>
      </c>
      <c r="I114" s="19"/>
      <c r="J114" s="19"/>
      <c r="K114" s="19"/>
      <c r="L114" s="19"/>
      <c r="M114" s="18">
        <v>0</v>
      </c>
      <c r="N114" s="18">
        <v>0</v>
      </c>
      <c r="O114" s="22"/>
    </row>
    <row r="115" spans="1:15" ht="28.5" customHeight="1" x14ac:dyDescent="0.25">
      <c r="A115" s="6"/>
      <c r="B115" s="23" t="s">
        <v>64</v>
      </c>
      <c r="C115" s="6"/>
      <c r="D115" s="6"/>
      <c r="E115" s="20" t="s">
        <v>24</v>
      </c>
      <c r="F115" s="20" t="s">
        <v>25</v>
      </c>
      <c r="G115" s="20" t="s">
        <v>26</v>
      </c>
      <c r="H115" s="20" t="s">
        <v>27</v>
      </c>
      <c r="I115" s="7" t="s">
        <v>28</v>
      </c>
      <c r="J115" s="7"/>
      <c r="K115" s="7"/>
      <c r="L115" s="7"/>
      <c r="M115" s="20" t="s">
        <v>11</v>
      </c>
      <c r="N115" s="20" t="s">
        <v>12</v>
      </c>
      <c r="O115" s="22"/>
    </row>
    <row r="116" spans="1:15" ht="28.5" customHeight="1" x14ac:dyDescent="0.25">
      <c r="A116" s="6"/>
      <c r="B116" s="23"/>
      <c r="C116" s="6"/>
      <c r="D116" s="6"/>
      <c r="E116" s="20"/>
      <c r="F116" s="20"/>
      <c r="G116" s="20"/>
      <c r="H116" s="20"/>
      <c r="I116" s="24" t="s">
        <v>29</v>
      </c>
      <c r="J116" s="24" t="s">
        <v>30</v>
      </c>
      <c r="K116" s="24" t="s">
        <v>31</v>
      </c>
      <c r="L116" s="24" t="s">
        <v>32</v>
      </c>
      <c r="M116" s="20"/>
      <c r="N116" s="20"/>
      <c r="O116" s="22"/>
    </row>
    <row r="117" spans="1:15" ht="28.5" customHeight="1" x14ac:dyDescent="0.25">
      <c r="A117" s="6"/>
      <c r="B117" s="23"/>
      <c r="C117" s="6"/>
      <c r="D117" s="6"/>
      <c r="E117" s="25">
        <v>100</v>
      </c>
      <c r="F117" s="25">
        <v>100</v>
      </c>
      <c r="G117" s="25">
        <v>100</v>
      </c>
      <c r="H117" s="25">
        <v>100</v>
      </c>
      <c r="I117" s="25">
        <v>100</v>
      </c>
      <c r="J117" s="25">
        <v>100</v>
      </c>
      <c r="K117" s="25">
        <v>100</v>
      </c>
      <c r="L117" s="25">
        <v>100</v>
      </c>
      <c r="M117" s="25">
        <v>100</v>
      </c>
      <c r="N117" s="25">
        <v>100</v>
      </c>
      <c r="O117" s="26"/>
    </row>
    <row r="118" spans="1:15" ht="28.5" customHeight="1" x14ac:dyDescent="0.25">
      <c r="A118" s="6" t="s">
        <v>65</v>
      </c>
      <c r="B118" s="16" t="s">
        <v>66</v>
      </c>
      <c r="C118" s="43"/>
      <c r="D118" s="17" t="s">
        <v>15</v>
      </c>
      <c r="E118" s="18">
        <f>E119+E120+E121+E122</f>
        <v>34878.037600000003</v>
      </c>
      <c r="F118" s="18">
        <f t="shared" ref="F118:G118" si="44">F119+F120+F121+F122</f>
        <v>592</v>
      </c>
      <c r="G118" s="18">
        <f t="shared" si="44"/>
        <v>5063.6459199999999</v>
      </c>
      <c r="H118" s="19">
        <f>H119+H120+H121+H122</f>
        <v>29222.391680000004</v>
      </c>
      <c r="I118" s="19"/>
      <c r="J118" s="19"/>
      <c r="K118" s="19"/>
      <c r="L118" s="19"/>
      <c r="M118" s="18">
        <f>M119+M120+M121+M122</f>
        <v>0</v>
      </c>
      <c r="N118" s="18">
        <f t="shared" ref="N118" si="45">N119+N120+N121+N122</f>
        <v>0</v>
      </c>
      <c r="O118" s="21" t="s">
        <v>40</v>
      </c>
    </row>
    <row r="119" spans="1:15" ht="28.5" customHeight="1" x14ac:dyDescent="0.25">
      <c r="A119" s="6"/>
      <c r="B119" s="16"/>
      <c r="C119" s="44"/>
      <c r="D119" s="17" t="s">
        <v>16</v>
      </c>
      <c r="E119" s="18">
        <f>F119+G119+H119+M119+N119</f>
        <v>0</v>
      </c>
      <c r="F119" s="18">
        <v>0</v>
      </c>
      <c r="G119" s="18">
        <v>0</v>
      </c>
      <c r="H119" s="19">
        <v>0</v>
      </c>
      <c r="I119" s="19"/>
      <c r="J119" s="19"/>
      <c r="K119" s="19"/>
      <c r="L119" s="19"/>
      <c r="M119" s="18">
        <v>0</v>
      </c>
      <c r="N119" s="18">
        <v>0</v>
      </c>
      <c r="O119" s="22"/>
    </row>
    <row r="120" spans="1:15" ht="36" customHeight="1" x14ac:dyDescent="0.25">
      <c r="A120" s="6"/>
      <c r="B120" s="16"/>
      <c r="C120" s="44"/>
      <c r="D120" s="17" t="s">
        <v>17</v>
      </c>
      <c r="E120" s="18">
        <f t="shared" ref="E120:E122" si="46">F120+G120+H120+M120+N120</f>
        <v>0</v>
      </c>
      <c r="F120" s="18">
        <v>0</v>
      </c>
      <c r="G120" s="18">
        <v>0</v>
      </c>
      <c r="H120" s="19">
        <v>0</v>
      </c>
      <c r="I120" s="19"/>
      <c r="J120" s="19"/>
      <c r="K120" s="19"/>
      <c r="L120" s="19"/>
      <c r="M120" s="18">
        <v>0</v>
      </c>
      <c r="N120" s="18">
        <v>0</v>
      </c>
      <c r="O120" s="22"/>
    </row>
    <row r="121" spans="1:15" ht="32.25" customHeight="1" x14ac:dyDescent="0.25">
      <c r="A121" s="6"/>
      <c r="B121" s="16"/>
      <c r="C121" s="44"/>
      <c r="D121" s="17" t="s">
        <v>18</v>
      </c>
      <c r="E121" s="18">
        <f t="shared" si="46"/>
        <v>34878.037600000003</v>
      </c>
      <c r="F121" s="18">
        <v>592</v>
      </c>
      <c r="G121" s="18">
        <f>1800+2000+600+1076.24592-336-44-32.6</f>
        <v>5063.6459199999999</v>
      </c>
      <c r="H121" s="19">
        <f>56178.64886-654.31555-3300-591.80831-677.96006-2800-4639.84992-3000-1635.97002-1192.772-2815-1696-4-7000+1000+1219.14064+721.20728+8.07076+103</f>
        <v>29222.391680000004</v>
      </c>
      <c r="I121" s="19"/>
      <c r="J121" s="19"/>
      <c r="K121" s="19"/>
      <c r="L121" s="19"/>
      <c r="M121" s="18">
        <v>0</v>
      </c>
      <c r="N121" s="18">
        <v>0</v>
      </c>
      <c r="O121" s="22"/>
    </row>
    <row r="122" spans="1:15" ht="28.5" customHeight="1" x14ac:dyDescent="0.25">
      <c r="A122" s="6"/>
      <c r="B122" s="16"/>
      <c r="C122" s="46"/>
      <c r="D122" s="17" t="s">
        <v>19</v>
      </c>
      <c r="E122" s="18">
        <f t="shared" si="46"/>
        <v>0</v>
      </c>
      <c r="F122" s="18">
        <v>0</v>
      </c>
      <c r="G122" s="18">
        <v>0</v>
      </c>
      <c r="H122" s="19">
        <v>0</v>
      </c>
      <c r="I122" s="19"/>
      <c r="J122" s="19"/>
      <c r="K122" s="19"/>
      <c r="L122" s="19"/>
      <c r="M122" s="18">
        <v>0</v>
      </c>
      <c r="N122" s="18">
        <v>0</v>
      </c>
      <c r="O122" s="22"/>
    </row>
    <row r="123" spans="1:15" ht="28.5" customHeight="1" x14ac:dyDescent="0.25">
      <c r="A123" s="6"/>
      <c r="B123" s="23" t="s">
        <v>64</v>
      </c>
      <c r="C123" s="6"/>
      <c r="D123" s="6"/>
      <c r="E123" s="20" t="s">
        <v>24</v>
      </c>
      <c r="F123" s="20" t="s">
        <v>25</v>
      </c>
      <c r="G123" s="20" t="s">
        <v>26</v>
      </c>
      <c r="H123" s="20" t="s">
        <v>27</v>
      </c>
      <c r="I123" s="7" t="s">
        <v>28</v>
      </c>
      <c r="J123" s="7"/>
      <c r="K123" s="7"/>
      <c r="L123" s="7"/>
      <c r="M123" s="20" t="s">
        <v>11</v>
      </c>
      <c r="N123" s="20" t="s">
        <v>12</v>
      </c>
      <c r="O123" s="22"/>
    </row>
    <row r="124" spans="1:15" ht="28.5" customHeight="1" x14ac:dyDescent="0.25">
      <c r="A124" s="6"/>
      <c r="B124" s="23"/>
      <c r="C124" s="6"/>
      <c r="D124" s="6"/>
      <c r="E124" s="20"/>
      <c r="F124" s="20"/>
      <c r="G124" s="20"/>
      <c r="H124" s="20"/>
      <c r="I124" s="24" t="s">
        <v>29</v>
      </c>
      <c r="J124" s="24" t="s">
        <v>30</v>
      </c>
      <c r="K124" s="24" t="s">
        <v>31</v>
      </c>
      <c r="L124" s="24" t="s">
        <v>32</v>
      </c>
      <c r="M124" s="20"/>
      <c r="N124" s="20"/>
      <c r="O124" s="22"/>
    </row>
    <row r="125" spans="1:15" ht="28.5" customHeight="1" x14ac:dyDescent="0.25">
      <c r="A125" s="6"/>
      <c r="B125" s="23"/>
      <c r="C125" s="6"/>
      <c r="D125" s="6"/>
      <c r="E125" s="25">
        <v>100</v>
      </c>
      <c r="F125" s="25">
        <v>100</v>
      </c>
      <c r="G125" s="25">
        <v>100</v>
      </c>
      <c r="H125" s="25">
        <v>100</v>
      </c>
      <c r="I125" s="25">
        <v>100</v>
      </c>
      <c r="J125" s="25">
        <v>100</v>
      </c>
      <c r="K125" s="25">
        <v>100</v>
      </c>
      <c r="L125" s="25">
        <v>100</v>
      </c>
      <c r="M125" s="25">
        <v>0</v>
      </c>
      <c r="N125" s="25">
        <v>0</v>
      </c>
      <c r="O125" s="26"/>
    </row>
    <row r="126" spans="1:15" ht="28.5" customHeight="1" x14ac:dyDescent="0.25">
      <c r="A126" s="6" t="s">
        <v>67</v>
      </c>
      <c r="B126" s="16" t="s">
        <v>68</v>
      </c>
      <c r="C126" s="43"/>
      <c r="D126" s="17" t="s">
        <v>15</v>
      </c>
      <c r="E126" s="18">
        <f>E127+E128+E129+E130</f>
        <v>0</v>
      </c>
      <c r="F126" s="18">
        <f t="shared" ref="F126:G126" si="47">F127+F128+F129+F130</f>
        <v>0</v>
      </c>
      <c r="G126" s="18">
        <f t="shared" si="47"/>
        <v>0</v>
      </c>
      <c r="H126" s="19">
        <f>H127+H128+H129+H130</f>
        <v>0</v>
      </c>
      <c r="I126" s="19"/>
      <c r="J126" s="19"/>
      <c r="K126" s="19"/>
      <c r="L126" s="19"/>
      <c r="M126" s="18">
        <f>M127+M128+M129+M130</f>
        <v>0</v>
      </c>
      <c r="N126" s="18">
        <f t="shared" ref="N126" si="48">N127+N128+N129+N130</f>
        <v>0</v>
      </c>
      <c r="O126" s="21" t="s">
        <v>40</v>
      </c>
    </row>
    <row r="127" spans="1:15" ht="28.5" customHeight="1" x14ac:dyDescent="0.25">
      <c r="A127" s="6"/>
      <c r="B127" s="16"/>
      <c r="C127" s="44"/>
      <c r="D127" s="17" t="s">
        <v>16</v>
      </c>
      <c r="E127" s="18">
        <f>F127+G127+H127+M127+N127</f>
        <v>0</v>
      </c>
      <c r="F127" s="18">
        <v>0</v>
      </c>
      <c r="G127" s="18">
        <v>0</v>
      </c>
      <c r="H127" s="37">
        <v>0</v>
      </c>
      <c r="I127" s="38"/>
      <c r="J127" s="38"/>
      <c r="K127" s="38"/>
      <c r="L127" s="39"/>
      <c r="M127" s="18">
        <v>0</v>
      </c>
      <c r="N127" s="18">
        <v>0</v>
      </c>
      <c r="O127" s="22"/>
    </row>
    <row r="128" spans="1:15" ht="33" customHeight="1" x14ac:dyDescent="0.25">
      <c r="A128" s="6"/>
      <c r="B128" s="16"/>
      <c r="C128" s="44"/>
      <c r="D128" s="17" t="s">
        <v>17</v>
      </c>
      <c r="E128" s="18">
        <f t="shared" ref="E128:E130" si="49">F128+G128+H128+M128+N128</f>
        <v>0</v>
      </c>
      <c r="F128" s="18">
        <v>0</v>
      </c>
      <c r="G128" s="18">
        <v>0</v>
      </c>
      <c r="H128" s="37">
        <v>0</v>
      </c>
      <c r="I128" s="38"/>
      <c r="J128" s="38"/>
      <c r="K128" s="38"/>
      <c r="L128" s="39"/>
      <c r="M128" s="18">
        <v>0</v>
      </c>
      <c r="N128" s="18">
        <v>0</v>
      </c>
      <c r="O128" s="22"/>
    </row>
    <row r="129" spans="1:15" ht="35.25" customHeight="1" x14ac:dyDescent="0.25">
      <c r="A129" s="6"/>
      <c r="B129" s="16"/>
      <c r="C129" s="44"/>
      <c r="D129" s="17" t="s">
        <v>18</v>
      </c>
      <c r="E129" s="18">
        <f t="shared" si="49"/>
        <v>0</v>
      </c>
      <c r="F129" s="18">
        <v>0</v>
      </c>
      <c r="G129" s="18">
        <v>0</v>
      </c>
      <c r="H129" s="37">
        <v>0</v>
      </c>
      <c r="I129" s="38"/>
      <c r="J129" s="38"/>
      <c r="K129" s="38"/>
      <c r="L129" s="39"/>
      <c r="M129" s="18">
        <v>0</v>
      </c>
      <c r="N129" s="18">
        <v>0</v>
      </c>
      <c r="O129" s="22"/>
    </row>
    <row r="130" spans="1:15" ht="28.5" customHeight="1" x14ac:dyDescent="0.25">
      <c r="A130" s="6"/>
      <c r="B130" s="16"/>
      <c r="C130" s="46"/>
      <c r="D130" s="17" t="s">
        <v>19</v>
      </c>
      <c r="E130" s="18">
        <f t="shared" si="49"/>
        <v>0</v>
      </c>
      <c r="F130" s="18">
        <v>0</v>
      </c>
      <c r="G130" s="18">
        <v>0</v>
      </c>
      <c r="H130" s="37">
        <v>0</v>
      </c>
      <c r="I130" s="38"/>
      <c r="J130" s="38"/>
      <c r="K130" s="38"/>
      <c r="L130" s="39"/>
      <c r="M130" s="18">
        <v>0</v>
      </c>
      <c r="N130" s="18">
        <v>0</v>
      </c>
      <c r="O130" s="22"/>
    </row>
    <row r="131" spans="1:15" ht="28.5" customHeight="1" x14ac:dyDescent="0.25">
      <c r="A131" s="6"/>
      <c r="B131" s="23" t="s">
        <v>23</v>
      </c>
      <c r="C131" s="6"/>
      <c r="D131" s="6"/>
      <c r="E131" s="20" t="s">
        <v>24</v>
      </c>
      <c r="F131" s="20" t="s">
        <v>25</v>
      </c>
      <c r="G131" s="20" t="s">
        <v>26</v>
      </c>
      <c r="H131" s="20" t="s">
        <v>27</v>
      </c>
      <c r="I131" s="7" t="s">
        <v>28</v>
      </c>
      <c r="J131" s="7"/>
      <c r="K131" s="7"/>
      <c r="L131" s="7"/>
      <c r="M131" s="20" t="s">
        <v>11</v>
      </c>
      <c r="N131" s="20" t="s">
        <v>12</v>
      </c>
      <c r="O131" s="22"/>
    </row>
    <row r="132" spans="1:15" ht="28.5" customHeight="1" x14ac:dyDescent="0.25">
      <c r="A132" s="6"/>
      <c r="B132" s="23"/>
      <c r="C132" s="6"/>
      <c r="D132" s="6"/>
      <c r="E132" s="20"/>
      <c r="F132" s="20"/>
      <c r="G132" s="20"/>
      <c r="H132" s="20"/>
      <c r="I132" s="24" t="s">
        <v>29</v>
      </c>
      <c r="J132" s="24" t="s">
        <v>30</v>
      </c>
      <c r="K132" s="24" t="s">
        <v>31</v>
      </c>
      <c r="L132" s="24" t="s">
        <v>32</v>
      </c>
      <c r="M132" s="20"/>
      <c r="N132" s="20"/>
      <c r="O132" s="22"/>
    </row>
    <row r="133" spans="1:15" ht="28.5" customHeight="1" x14ac:dyDescent="0.25">
      <c r="A133" s="6"/>
      <c r="B133" s="23"/>
      <c r="C133" s="6"/>
      <c r="D133" s="6"/>
      <c r="E133" s="25" t="s">
        <v>33</v>
      </c>
      <c r="F133" s="25" t="s">
        <v>33</v>
      </c>
      <c r="G133" s="25" t="s">
        <v>33</v>
      </c>
      <c r="H133" s="25" t="s">
        <v>33</v>
      </c>
      <c r="I133" s="25" t="s">
        <v>33</v>
      </c>
      <c r="J133" s="25" t="s">
        <v>33</v>
      </c>
      <c r="K133" s="25" t="s">
        <v>33</v>
      </c>
      <c r="L133" s="25" t="s">
        <v>33</v>
      </c>
      <c r="M133" s="25" t="s">
        <v>33</v>
      </c>
      <c r="N133" s="25" t="s">
        <v>33</v>
      </c>
      <c r="O133" s="26"/>
    </row>
    <row r="134" spans="1:15" ht="28.5" customHeight="1" x14ac:dyDescent="0.25">
      <c r="A134" s="6" t="s">
        <v>69</v>
      </c>
      <c r="B134" s="16" t="s">
        <v>70</v>
      </c>
      <c r="C134" s="43"/>
      <c r="D134" s="17" t="s">
        <v>15</v>
      </c>
      <c r="E134" s="18">
        <f>E135+E136+E137+E138</f>
        <v>0</v>
      </c>
      <c r="F134" s="18">
        <f t="shared" ref="F134:G134" si="50">F135+F136+F137+F138</f>
        <v>0</v>
      </c>
      <c r="G134" s="18">
        <f t="shared" si="50"/>
        <v>0</v>
      </c>
      <c r="H134" s="19">
        <f>H135+H136+H137+H138</f>
        <v>0</v>
      </c>
      <c r="I134" s="19"/>
      <c r="J134" s="19"/>
      <c r="K134" s="19"/>
      <c r="L134" s="19"/>
      <c r="M134" s="18">
        <f>M135+M136+M137+M138</f>
        <v>0</v>
      </c>
      <c r="N134" s="18">
        <f t="shared" ref="N134" si="51">N135+N136+N137+N138</f>
        <v>0</v>
      </c>
      <c r="O134" s="21" t="s">
        <v>40</v>
      </c>
    </row>
    <row r="135" spans="1:15" ht="28.5" customHeight="1" x14ac:dyDescent="0.25">
      <c r="A135" s="6"/>
      <c r="B135" s="16"/>
      <c r="C135" s="44"/>
      <c r="D135" s="17" t="s">
        <v>16</v>
      </c>
      <c r="E135" s="18">
        <f>F135+G135+H135+M135+N135</f>
        <v>0</v>
      </c>
      <c r="F135" s="18">
        <v>0</v>
      </c>
      <c r="G135" s="18">
        <v>0</v>
      </c>
      <c r="H135" s="37">
        <v>0</v>
      </c>
      <c r="I135" s="38"/>
      <c r="J135" s="38"/>
      <c r="K135" s="38"/>
      <c r="L135" s="39"/>
      <c r="M135" s="18">
        <v>0</v>
      </c>
      <c r="N135" s="18">
        <v>0</v>
      </c>
      <c r="O135" s="22"/>
    </row>
    <row r="136" spans="1:15" ht="33.75" customHeight="1" x14ac:dyDescent="0.25">
      <c r="A136" s="6"/>
      <c r="B136" s="16"/>
      <c r="C136" s="44"/>
      <c r="D136" s="17" t="s">
        <v>17</v>
      </c>
      <c r="E136" s="18">
        <f t="shared" ref="E136:E138" si="52">F136+G136+H136+M136+N136</f>
        <v>0</v>
      </c>
      <c r="F136" s="18">
        <v>0</v>
      </c>
      <c r="G136" s="18">
        <v>0</v>
      </c>
      <c r="H136" s="37">
        <v>0</v>
      </c>
      <c r="I136" s="38"/>
      <c r="J136" s="38"/>
      <c r="K136" s="38"/>
      <c r="L136" s="39"/>
      <c r="M136" s="18">
        <v>0</v>
      </c>
      <c r="N136" s="18">
        <v>0</v>
      </c>
      <c r="O136" s="22"/>
    </row>
    <row r="137" spans="1:15" ht="33" customHeight="1" x14ac:dyDescent="0.25">
      <c r="A137" s="6"/>
      <c r="B137" s="16"/>
      <c r="C137" s="44"/>
      <c r="D137" s="17" t="s">
        <v>18</v>
      </c>
      <c r="E137" s="18">
        <f t="shared" si="52"/>
        <v>0</v>
      </c>
      <c r="F137" s="18">
        <v>0</v>
      </c>
      <c r="G137" s="18">
        <v>0</v>
      </c>
      <c r="H137" s="37">
        <v>0</v>
      </c>
      <c r="I137" s="38"/>
      <c r="J137" s="38"/>
      <c r="K137" s="38"/>
      <c r="L137" s="39"/>
      <c r="M137" s="18">
        <v>0</v>
      </c>
      <c r="N137" s="18">
        <v>0</v>
      </c>
      <c r="O137" s="22"/>
    </row>
    <row r="138" spans="1:15" ht="28.5" customHeight="1" x14ac:dyDescent="0.25">
      <c r="A138" s="6"/>
      <c r="B138" s="16"/>
      <c r="C138" s="46"/>
      <c r="D138" s="17" t="s">
        <v>19</v>
      </c>
      <c r="E138" s="18">
        <f t="shared" si="52"/>
        <v>0</v>
      </c>
      <c r="F138" s="18">
        <v>0</v>
      </c>
      <c r="G138" s="18">
        <v>0</v>
      </c>
      <c r="H138" s="37">
        <v>0</v>
      </c>
      <c r="I138" s="38"/>
      <c r="J138" s="38"/>
      <c r="K138" s="38"/>
      <c r="L138" s="39"/>
      <c r="M138" s="18">
        <v>0</v>
      </c>
      <c r="N138" s="18">
        <v>0</v>
      </c>
      <c r="O138" s="22"/>
    </row>
    <row r="139" spans="1:15" ht="28.5" customHeight="1" x14ac:dyDescent="0.25">
      <c r="A139" s="6"/>
      <c r="B139" s="23" t="s">
        <v>23</v>
      </c>
      <c r="C139" s="6"/>
      <c r="D139" s="6"/>
      <c r="E139" s="20" t="s">
        <v>24</v>
      </c>
      <c r="F139" s="20" t="s">
        <v>25</v>
      </c>
      <c r="G139" s="20" t="s">
        <v>26</v>
      </c>
      <c r="H139" s="20" t="s">
        <v>27</v>
      </c>
      <c r="I139" s="7" t="s">
        <v>28</v>
      </c>
      <c r="J139" s="7"/>
      <c r="K139" s="7"/>
      <c r="L139" s="7"/>
      <c r="M139" s="20" t="s">
        <v>11</v>
      </c>
      <c r="N139" s="20" t="s">
        <v>12</v>
      </c>
      <c r="O139" s="22"/>
    </row>
    <row r="140" spans="1:15" ht="28.5" customHeight="1" x14ac:dyDescent="0.25">
      <c r="A140" s="6"/>
      <c r="B140" s="23"/>
      <c r="C140" s="6"/>
      <c r="D140" s="6"/>
      <c r="E140" s="20"/>
      <c r="F140" s="20"/>
      <c r="G140" s="20"/>
      <c r="H140" s="20"/>
      <c r="I140" s="24" t="s">
        <v>29</v>
      </c>
      <c r="J140" s="24" t="s">
        <v>30</v>
      </c>
      <c r="K140" s="24" t="s">
        <v>31</v>
      </c>
      <c r="L140" s="24" t="s">
        <v>32</v>
      </c>
      <c r="M140" s="20"/>
      <c r="N140" s="20"/>
      <c r="O140" s="22"/>
    </row>
    <row r="141" spans="1:15" ht="28.5" customHeight="1" x14ac:dyDescent="0.25">
      <c r="A141" s="6"/>
      <c r="B141" s="23"/>
      <c r="C141" s="6"/>
      <c r="D141" s="6"/>
      <c r="E141" s="25" t="s">
        <v>33</v>
      </c>
      <c r="F141" s="25" t="s">
        <v>33</v>
      </c>
      <c r="G141" s="25" t="s">
        <v>33</v>
      </c>
      <c r="H141" s="25" t="s">
        <v>33</v>
      </c>
      <c r="I141" s="25" t="s">
        <v>33</v>
      </c>
      <c r="J141" s="25" t="s">
        <v>33</v>
      </c>
      <c r="K141" s="25" t="s">
        <v>33</v>
      </c>
      <c r="L141" s="25" t="s">
        <v>33</v>
      </c>
      <c r="M141" s="25" t="s">
        <v>33</v>
      </c>
      <c r="N141" s="25" t="s">
        <v>33</v>
      </c>
      <c r="O141" s="26"/>
    </row>
    <row r="142" spans="1:15" ht="28.5" customHeight="1" x14ac:dyDescent="0.25">
      <c r="A142" s="6" t="s">
        <v>71</v>
      </c>
      <c r="B142" s="16" t="s">
        <v>72</v>
      </c>
      <c r="C142" s="43"/>
      <c r="D142" s="17" t="s">
        <v>15</v>
      </c>
      <c r="E142" s="18">
        <f>E143+E144+E145+E146</f>
        <v>2815</v>
      </c>
      <c r="F142" s="18">
        <f t="shared" ref="F142:G142" si="53">F143+F144+F145+F146</f>
        <v>0</v>
      </c>
      <c r="G142" s="18">
        <f t="shared" si="53"/>
        <v>0</v>
      </c>
      <c r="H142" s="19">
        <f>H143+H144+H145+H146</f>
        <v>2815</v>
      </c>
      <c r="I142" s="19"/>
      <c r="J142" s="19"/>
      <c r="K142" s="19"/>
      <c r="L142" s="19"/>
      <c r="M142" s="18">
        <f>M143+M144+M145+M146</f>
        <v>0</v>
      </c>
      <c r="N142" s="18">
        <f t="shared" ref="N142" si="54">N143+N144+N145+N146</f>
        <v>0</v>
      </c>
      <c r="O142" s="21" t="s">
        <v>40</v>
      </c>
    </row>
    <row r="143" spans="1:15" ht="28.5" customHeight="1" x14ac:dyDescent="0.25">
      <c r="A143" s="6"/>
      <c r="B143" s="16"/>
      <c r="C143" s="44"/>
      <c r="D143" s="17" t="s">
        <v>16</v>
      </c>
      <c r="E143" s="18">
        <f>F143+G143+H143+M143+N143</f>
        <v>0</v>
      </c>
      <c r="F143" s="18">
        <v>0</v>
      </c>
      <c r="G143" s="18">
        <v>0</v>
      </c>
      <c r="H143" s="37">
        <v>0</v>
      </c>
      <c r="I143" s="38"/>
      <c r="J143" s="38"/>
      <c r="K143" s="38"/>
      <c r="L143" s="39"/>
      <c r="M143" s="18">
        <v>0</v>
      </c>
      <c r="N143" s="18">
        <v>0</v>
      </c>
      <c r="O143" s="22"/>
    </row>
    <row r="144" spans="1:15" ht="34.5" customHeight="1" x14ac:dyDescent="0.25">
      <c r="A144" s="6"/>
      <c r="B144" s="16"/>
      <c r="C144" s="44"/>
      <c r="D144" s="17" t="s">
        <v>17</v>
      </c>
      <c r="E144" s="18">
        <f t="shared" ref="E144:E146" si="55">F144+G144+H144+M144+N144</f>
        <v>0</v>
      </c>
      <c r="F144" s="18">
        <v>0</v>
      </c>
      <c r="G144" s="18">
        <v>0</v>
      </c>
      <c r="H144" s="37">
        <v>0</v>
      </c>
      <c r="I144" s="38"/>
      <c r="J144" s="38"/>
      <c r="K144" s="38"/>
      <c r="L144" s="39"/>
      <c r="M144" s="18">
        <v>0</v>
      </c>
      <c r="N144" s="18">
        <v>0</v>
      </c>
      <c r="O144" s="22"/>
    </row>
    <row r="145" spans="1:15" ht="33" customHeight="1" x14ac:dyDescent="0.25">
      <c r="A145" s="6"/>
      <c r="B145" s="16"/>
      <c r="C145" s="44"/>
      <c r="D145" s="17" t="s">
        <v>18</v>
      </c>
      <c r="E145" s="18">
        <f t="shared" si="55"/>
        <v>2815</v>
      </c>
      <c r="F145" s="18">
        <v>0</v>
      </c>
      <c r="G145" s="18">
        <v>0</v>
      </c>
      <c r="H145" s="37">
        <f>2800+2815-2800</f>
        <v>2815</v>
      </c>
      <c r="I145" s="38"/>
      <c r="J145" s="38"/>
      <c r="K145" s="38"/>
      <c r="L145" s="39"/>
      <c r="M145" s="18">
        <v>0</v>
      </c>
      <c r="N145" s="18">
        <v>0</v>
      </c>
      <c r="O145" s="22"/>
    </row>
    <row r="146" spans="1:15" ht="28.5" customHeight="1" x14ac:dyDescent="0.25">
      <c r="A146" s="6"/>
      <c r="B146" s="16"/>
      <c r="C146" s="46"/>
      <c r="D146" s="17" t="s">
        <v>19</v>
      </c>
      <c r="E146" s="18">
        <f t="shared" si="55"/>
        <v>0</v>
      </c>
      <c r="F146" s="18">
        <v>0</v>
      </c>
      <c r="G146" s="18">
        <v>0</v>
      </c>
      <c r="H146" s="37">
        <v>0</v>
      </c>
      <c r="I146" s="38"/>
      <c r="J146" s="38"/>
      <c r="K146" s="38"/>
      <c r="L146" s="39"/>
      <c r="M146" s="18">
        <v>0</v>
      </c>
      <c r="N146" s="18">
        <v>0</v>
      </c>
      <c r="O146" s="22"/>
    </row>
    <row r="147" spans="1:15" ht="28.5" customHeight="1" x14ac:dyDescent="0.25">
      <c r="A147" s="6"/>
      <c r="B147" s="23" t="s">
        <v>64</v>
      </c>
      <c r="C147" s="6"/>
      <c r="D147" s="6"/>
      <c r="E147" s="20" t="s">
        <v>24</v>
      </c>
      <c r="F147" s="20" t="s">
        <v>25</v>
      </c>
      <c r="G147" s="20" t="s">
        <v>26</v>
      </c>
      <c r="H147" s="20" t="s">
        <v>27</v>
      </c>
      <c r="I147" s="7" t="s">
        <v>28</v>
      </c>
      <c r="J147" s="7"/>
      <c r="K147" s="7"/>
      <c r="L147" s="7"/>
      <c r="M147" s="20" t="s">
        <v>11</v>
      </c>
      <c r="N147" s="20" t="s">
        <v>12</v>
      </c>
      <c r="O147" s="22"/>
    </row>
    <row r="148" spans="1:15" ht="28.5" customHeight="1" x14ac:dyDescent="0.25">
      <c r="A148" s="6"/>
      <c r="B148" s="23"/>
      <c r="C148" s="6"/>
      <c r="D148" s="6"/>
      <c r="E148" s="20"/>
      <c r="F148" s="20"/>
      <c r="G148" s="20"/>
      <c r="H148" s="20"/>
      <c r="I148" s="24" t="s">
        <v>29</v>
      </c>
      <c r="J148" s="24" t="s">
        <v>30</v>
      </c>
      <c r="K148" s="24" t="s">
        <v>31</v>
      </c>
      <c r="L148" s="24" t="s">
        <v>32</v>
      </c>
      <c r="M148" s="20"/>
      <c r="N148" s="20"/>
      <c r="O148" s="22"/>
    </row>
    <row r="149" spans="1:15" ht="28.5" customHeight="1" x14ac:dyDescent="0.25">
      <c r="A149" s="6"/>
      <c r="B149" s="23"/>
      <c r="C149" s="6"/>
      <c r="D149" s="6"/>
      <c r="E149" s="25">
        <v>100</v>
      </c>
      <c r="F149" s="25">
        <v>0</v>
      </c>
      <c r="G149" s="25">
        <v>0</v>
      </c>
      <c r="H149" s="25">
        <v>100</v>
      </c>
      <c r="I149" s="25">
        <v>100</v>
      </c>
      <c r="J149" s="25">
        <v>100</v>
      </c>
      <c r="K149" s="25">
        <v>100</v>
      </c>
      <c r="L149" s="25">
        <v>100</v>
      </c>
      <c r="M149" s="25">
        <v>0</v>
      </c>
      <c r="N149" s="25">
        <v>0</v>
      </c>
      <c r="O149" s="26"/>
    </row>
    <row r="150" spans="1:15" ht="28.5" customHeight="1" x14ac:dyDescent="0.25">
      <c r="A150" s="6" t="s">
        <v>73</v>
      </c>
      <c r="B150" s="16" t="s">
        <v>74</v>
      </c>
      <c r="C150" s="43"/>
      <c r="D150" s="17" t="s">
        <v>15</v>
      </c>
      <c r="E150" s="18">
        <f>E151+E152+E153+E154</f>
        <v>0</v>
      </c>
      <c r="F150" s="18">
        <f t="shared" ref="F150:G150" si="56">F151+F152+F153+F154</f>
        <v>0</v>
      </c>
      <c r="G150" s="18">
        <f t="shared" si="56"/>
        <v>0</v>
      </c>
      <c r="H150" s="19">
        <f>H151+H152+H153+H154</f>
        <v>0</v>
      </c>
      <c r="I150" s="19"/>
      <c r="J150" s="19"/>
      <c r="K150" s="19"/>
      <c r="L150" s="19"/>
      <c r="M150" s="18">
        <f>M151+M152+M153+M154</f>
        <v>0</v>
      </c>
      <c r="N150" s="18">
        <f t="shared" ref="N150" si="57">N151+N152+N153+N154</f>
        <v>0</v>
      </c>
      <c r="O150" s="21" t="s">
        <v>40</v>
      </c>
    </row>
    <row r="151" spans="1:15" ht="28.5" customHeight="1" x14ac:dyDescent="0.25">
      <c r="A151" s="6"/>
      <c r="B151" s="16"/>
      <c r="C151" s="44"/>
      <c r="D151" s="17" t="s">
        <v>16</v>
      </c>
      <c r="E151" s="18">
        <f>F151+G151+H151+M151+N151</f>
        <v>0</v>
      </c>
      <c r="F151" s="18">
        <v>0</v>
      </c>
      <c r="G151" s="18">
        <v>0</v>
      </c>
      <c r="H151" s="37">
        <v>0</v>
      </c>
      <c r="I151" s="38"/>
      <c r="J151" s="38"/>
      <c r="K151" s="38"/>
      <c r="L151" s="39"/>
      <c r="M151" s="18">
        <v>0</v>
      </c>
      <c r="N151" s="18">
        <v>0</v>
      </c>
      <c r="O151" s="22"/>
    </row>
    <row r="152" spans="1:15" ht="32.25" customHeight="1" x14ac:dyDescent="0.25">
      <c r="A152" s="6"/>
      <c r="B152" s="16"/>
      <c r="C152" s="44"/>
      <c r="D152" s="17" t="s">
        <v>17</v>
      </c>
      <c r="E152" s="18">
        <f t="shared" ref="E152:E154" si="58">F152+G152+H152+M152+N152</f>
        <v>0</v>
      </c>
      <c r="F152" s="18">
        <v>0</v>
      </c>
      <c r="G152" s="18">
        <v>0</v>
      </c>
      <c r="H152" s="37">
        <v>0</v>
      </c>
      <c r="I152" s="38"/>
      <c r="J152" s="38"/>
      <c r="K152" s="38"/>
      <c r="L152" s="39"/>
      <c r="M152" s="18">
        <v>0</v>
      </c>
      <c r="N152" s="18">
        <v>0</v>
      </c>
      <c r="O152" s="22"/>
    </row>
    <row r="153" spans="1:15" ht="32.25" customHeight="1" x14ac:dyDescent="0.25">
      <c r="A153" s="6"/>
      <c r="B153" s="16"/>
      <c r="C153" s="44"/>
      <c r="D153" s="17" t="s">
        <v>18</v>
      </c>
      <c r="E153" s="18">
        <f t="shared" si="58"/>
        <v>0</v>
      </c>
      <c r="F153" s="18">
        <v>0</v>
      </c>
      <c r="G153" s="18">
        <v>0</v>
      </c>
      <c r="H153" s="37">
        <v>0</v>
      </c>
      <c r="I153" s="38"/>
      <c r="J153" s="38"/>
      <c r="K153" s="38"/>
      <c r="L153" s="39"/>
      <c r="M153" s="18">
        <v>0</v>
      </c>
      <c r="N153" s="18">
        <v>0</v>
      </c>
      <c r="O153" s="22"/>
    </row>
    <row r="154" spans="1:15" ht="28.5" customHeight="1" x14ac:dyDescent="0.25">
      <c r="A154" s="6"/>
      <c r="B154" s="16"/>
      <c r="C154" s="46"/>
      <c r="D154" s="17" t="s">
        <v>19</v>
      </c>
      <c r="E154" s="18">
        <f t="shared" si="58"/>
        <v>0</v>
      </c>
      <c r="F154" s="18">
        <v>0</v>
      </c>
      <c r="G154" s="18">
        <v>0</v>
      </c>
      <c r="H154" s="37">
        <v>0</v>
      </c>
      <c r="I154" s="38"/>
      <c r="J154" s="38"/>
      <c r="K154" s="38"/>
      <c r="L154" s="39"/>
      <c r="M154" s="18">
        <v>0</v>
      </c>
      <c r="N154" s="18">
        <v>0</v>
      </c>
      <c r="O154" s="22"/>
    </row>
    <row r="155" spans="1:15" ht="28.5" customHeight="1" x14ac:dyDescent="0.25">
      <c r="A155" s="6"/>
      <c r="B155" s="23" t="s">
        <v>23</v>
      </c>
      <c r="C155" s="6"/>
      <c r="D155" s="6"/>
      <c r="E155" s="20" t="s">
        <v>24</v>
      </c>
      <c r="F155" s="20" t="s">
        <v>25</v>
      </c>
      <c r="G155" s="20" t="s">
        <v>26</v>
      </c>
      <c r="H155" s="20" t="s">
        <v>27</v>
      </c>
      <c r="I155" s="7" t="s">
        <v>28</v>
      </c>
      <c r="J155" s="7"/>
      <c r="K155" s="7"/>
      <c r="L155" s="7"/>
      <c r="M155" s="20" t="s">
        <v>11</v>
      </c>
      <c r="N155" s="20" t="s">
        <v>12</v>
      </c>
      <c r="O155" s="22"/>
    </row>
    <row r="156" spans="1:15" ht="28.5" customHeight="1" x14ac:dyDescent="0.25">
      <c r="A156" s="6"/>
      <c r="B156" s="23"/>
      <c r="C156" s="6"/>
      <c r="D156" s="6"/>
      <c r="E156" s="20"/>
      <c r="F156" s="20"/>
      <c r="G156" s="20"/>
      <c r="H156" s="20"/>
      <c r="I156" s="24" t="s">
        <v>29</v>
      </c>
      <c r="J156" s="24" t="s">
        <v>30</v>
      </c>
      <c r="K156" s="24" t="s">
        <v>31</v>
      </c>
      <c r="L156" s="24" t="s">
        <v>32</v>
      </c>
      <c r="M156" s="20"/>
      <c r="N156" s="20"/>
      <c r="O156" s="22"/>
    </row>
    <row r="157" spans="1:15" ht="28.5" customHeight="1" x14ac:dyDescent="0.25">
      <c r="A157" s="6"/>
      <c r="B157" s="23"/>
      <c r="C157" s="6"/>
      <c r="D157" s="6"/>
      <c r="E157" s="25" t="s">
        <v>33</v>
      </c>
      <c r="F157" s="25" t="s">
        <v>33</v>
      </c>
      <c r="G157" s="25" t="s">
        <v>33</v>
      </c>
      <c r="H157" s="25" t="s">
        <v>33</v>
      </c>
      <c r="I157" s="25" t="s">
        <v>33</v>
      </c>
      <c r="J157" s="25" t="s">
        <v>33</v>
      </c>
      <c r="K157" s="25" t="s">
        <v>33</v>
      </c>
      <c r="L157" s="25" t="s">
        <v>33</v>
      </c>
      <c r="M157" s="25" t="s">
        <v>33</v>
      </c>
      <c r="N157" s="25" t="s">
        <v>33</v>
      </c>
      <c r="O157" s="26"/>
    </row>
    <row r="158" spans="1:15" ht="23.25" customHeight="1" x14ac:dyDescent="0.25">
      <c r="A158" s="6" t="s">
        <v>75</v>
      </c>
      <c r="B158" s="16" t="s">
        <v>76</v>
      </c>
      <c r="C158" s="43"/>
      <c r="D158" s="17" t="s">
        <v>15</v>
      </c>
      <c r="E158" s="18">
        <f>E159+E160+E161+E162</f>
        <v>10087</v>
      </c>
      <c r="F158" s="18">
        <f t="shared" ref="F158:G158" si="59">F159+F160+F161+F162</f>
        <v>0</v>
      </c>
      <c r="G158" s="18">
        <f t="shared" si="59"/>
        <v>0</v>
      </c>
      <c r="H158" s="19">
        <f>H159+H160+H161+H162</f>
        <v>10087</v>
      </c>
      <c r="I158" s="19"/>
      <c r="J158" s="19"/>
      <c r="K158" s="19"/>
      <c r="L158" s="19"/>
      <c r="M158" s="18">
        <f>M159+M160+M161+M162</f>
        <v>0</v>
      </c>
      <c r="N158" s="18">
        <f t="shared" ref="N158" si="60">N159+N160+N161+N162</f>
        <v>0</v>
      </c>
      <c r="O158" s="21" t="s">
        <v>40</v>
      </c>
    </row>
    <row r="159" spans="1:15" ht="22.5" x14ac:dyDescent="0.25">
      <c r="A159" s="6"/>
      <c r="B159" s="16"/>
      <c r="C159" s="44"/>
      <c r="D159" s="17" t="s">
        <v>16</v>
      </c>
      <c r="E159" s="18">
        <f>F159+G159+H159+M159+N159</f>
        <v>10087</v>
      </c>
      <c r="F159" s="18">
        <v>0</v>
      </c>
      <c r="G159" s="18">
        <v>0</v>
      </c>
      <c r="H159" s="19">
        <f>5661+1249+3177</f>
        <v>10087</v>
      </c>
      <c r="I159" s="19"/>
      <c r="J159" s="19"/>
      <c r="K159" s="19"/>
      <c r="L159" s="19"/>
      <c r="M159" s="18">
        <v>0</v>
      </c>
      <c r="N159" s="18">
        <v>0</v>
      </c>
      <c r="O159" s="22"/>
    </row>
    <row r="160" spans="1:15" ht="33.75" x14ac:dyDescent="0.25">
      <c r="A160" s="6"/>
      <c r="B160" s="16"/>
      <c r="C160" s="44"/>
      <c r="D160" s="17" t="s">
        <v>17</v>
      </c>
      <c r="E160" s="18">
        <f t="shared" ref="E160:E162" si="61">F160+G160+H160+M160+N160</f>
        <v>0</v>
      </c>
      <c r="F160" s="18">
        <v>0</v>
      </c>
      <c r="G160" s="18">
        <v>0</v>
      </c>
      <c r="H160" s="19">
        <v>0</v>
      </c>
      <c r="I160" s="19"/>
      <c r="J160" s="19"/>
      <c r="K160" s="19"/>
      <c r="L160" s="19"/>
      <c r="M160" s="18">
        <v>0</v>
      </c>
      <c r="N160" s="18">
        <v>0</v>
      </c>
      <c r="O160" s="22"/>
    </row>
    <row r="161" spans="1:15" ht="33.75" x14ac:dyDescent="0.25">
      <c r="A161" s="6"/>
      <c r="B161" s="16"/>
      <c r="C161" s="44"/>
      <c r="D161" s="17" t="s">
        <v>18</v>
      </c>
      <c r="E161" s="18">
        <f t="shared" si="61"/>
        <v>0</v>
      </c>
      <c r="F161" s="18">
        <v>0</v>
      </c>
      <c r="G161" s="18">
        <v>0</v>
      </c>
      <c r="H161" s="19">
        <v>0</v>
      </c>
      <c r="I161" s="19"/>
      <c r="J161" s="19"/>
      <c r="K161" s="19"/>
      <c r="L161" s="19"/>
      <c r="M161" s="18">
        <v>0</v>
      </c>
      <c r="N161" s="18">
        <v>0</v>
      </c>
      <c r="O161" s="22"/>
    </row>
    <row r="162" spans="1:15" ht="23.25" customHeight="1" x14ac:dyDescent="0.25">
      <c r="A162" s="6"/>
      <c r="B162" s="16"/>
      <c r="C162" s="46"/>
      <c r="D162" s="17" t="s">
        <v>19</v>
      </c>
      <c r="E162" s="18">
        <f t="shared" si="61"/>
        <v>0</v>
      </c>
      <c r="F162" s="18">
        <v>0</v>
      </c>
      <c r="G162" s="18">
        <v>0</v>
      </c>
      <c r="H162" s="19">
        <v>0</v>
      </c>
      <c r="I162" s="19"/>
      <c r="J162" s="19"/>
      <c r="K162" s="19"/>
      <c r="L162" s="19"/>
      <c r="M162" s="18">
        <v>0</v>
      </c>
      <c r="N162" s="18">
        <v>0</v>
      </c>
      <c r="O162" s="22"/>
    </row>
    <row r="163" spans="1:15" ht="28.5" customHeight="1" x14ac:dyDescent="0.25">
      <c r="A163" s="6"/>
      <c r="B163" s="47" t="s">
        <v>77</v>
      </c>
      <c r="C163" s="6"/>
      <c r="D163" s="6"/>
      <c r="E163" s="20" t="s">
        <v>24</v>
      </c>
      <c r="F163" s="20" t="s">
        <v>25</v>
      </c>
      <c r="G163" s="20" t="s">
        <v>26</v>
      </c>
      <c r="H163" s="20" t="s">
        <v>27</v>
      </c>
      <c r="I163" s="7" t="s">
        <v>28</v>
      </c>
      <c r="J163" s="7"/>
      <c r="K163" s="7"/>
      <c r="L163" s="7"/>
      <c r="M163" s="20" t="s">
        <v>11</v>
      </c>
      <c r="N163" s="20" t="s">
        <v>12</v>
      </c>
      <c r="O163" s="22"/>
    </row>
    <row r="164" spans="1:15" ht="28.5" customHeight="1" x14ac:dyDescent="0.25">
      <c r="A164" s="6"/>
      <c r="B164" s="47"/>
      <c r="C164" s="6"/>
      <c r="D164" s="6"/>
      <c r="E164" s="20"/>
      <c r="F164" s="20"/>
      <c r="G164" s="20"/>
      <c r="H164" s="20"/>
      <c r="I164" s="24" t="s">
        <v>29</v>
      </c>
      <c r="J164" s="24" t="s">
        <v>30</v>
      </c>
      <c r="K164" s="24" t="s">
        <v>31</v>
      </c>
      <c r="L164" s="24" t="s">
        <v>32</v>
      </c>
      <c r="M164" s="20"/>
      <c r="N164" s="20"/>
      <c r="O164" s="22"/>
    </row>
    <row r="165" spans="1:15" ht="35.25" customHeight="1" x14ac:dyDescent="0.25">
      <c r="A165" s="6"/>
      <c r="B165" s="47"/>
      <c r="C165" s="6"/>
      <c r="D165" s="6"/>
      <c r="E165" s="25">
        <v>100</v>
      </c>
      <c r="F165" s="25">
        <v>0</v>
      </c>
      <c r="G165" s="25">
        <v>0</v>
      </c>
      <c r="H165" s="25">
        <v>100</v>
      </c>
      <c r="I165" s="25">
        <v>100</v>
      </c>
      <c r="J165" s="25">
        <v>100</v>
      </c>
      <c r="K165" s="25">
        <v>100</v>
      </c>
      <c r="L165" s="25">
        <v>100</v>
      </c>
      <c r="M165" s="25">
        <v>0</v>
      </c>
      <c r="N165" s="25">
        <v>0</v>
      </c>
      <c r="O165" s="26"/>
    </row>
    <row r="166" spans="1:15" ht="28.5" customHeight="1" x14ac:dyDescent="0.25">
      <c r="A166" s="6" t="s">
        <v>78</v>
      </c>
      <c r="B166" s="33" t="s">
        <v>79</v>
      </c>
      <c r="C166" s="43"/>
      <c r="D166" s="17" t="s">
        <v>15</v>
      </c>
      <c r="E166" s="18">
        <f>E167+E168+E169+E170</f>
        <v>269672</v>
      </c>
      <c r="F166" s="18">
        <f t="shared" ref="F166:G166" si="62">F167+F168+F169+F170</f>
        <v>0</v>
      </c>
      <c r="G166" s="18">
        <f t="shared" si="62"/>
        <v>0</v>
      </c>
      <c r="H166" s="19">
        <f>H167+H168+H169+H170</f>
        <v>63826</v>
      </c>
      <c r="I166" s="19"/>
      <c r="J166" s="19"/>
      <c r="K166" s="19"/>
      <c r="L166" s="19"/>
      <c r="M166" s="18">
        <f>M167+M168+M169+M170</f>
        <v>102923</v>
      </c>
      <c r="N166" s="18">
        <f t="shared" ref="N166" si="63">N167+N168+N169+N170</f>
        <v>102923</v>
      </c>
      <c r="O166" s="21" t="s">
        <v>40</v>
      </c>
    </row>
    <row r="167" spans="1:15" ht="28.5" customHeight="1" x14ac:dyDescent="0.25">
      <c r="A167" s="6"/>
      <c r="B167" s="35"/>
      <c r="C167" s="44"/>
      <c r="D167" s="17" t="s">
        <v>16</v>
      </c>
      <c r="E167" s="18">
        <f>F167+G167+H167+M167+N167</f>
        <v>269672</v>
      </c>
      <c r="F167" s="18">
        <v>0</v>
      </c>
      <c r="G167" s="18">
        <v>0</v>
      </c>
      <c r="H167" s="19">
        <f>102923-39097</f>
        <v>63826</v>
      </c>
      <c r="I167" s="19"/>
      <c r="J167" s="19"/>
      <c r="K167" s="19"/>
      <c r="L167" s="19"/>
      <c r="M167" s="18">
        <v>102923</v>
      </c>
      <c r="N167" s="18">
        <v>102923</v>
      </c>
      <c r="O167" s="22"/>
    </row>
    <row r="168" spans="1:15" ht="34.5" customHeight="1" x14ac:dyDescent="0.25">
      <c r="A168" s="6"/>
      <c r="B168" s="35"/>
      <c r="C168" s="44"/>
      <c r="D168" s="17" t="s">
        <v>17</v>
      </c>
      <c r="E168" s="18">
        <f t="shared" ref="E168:E170" si="64">F168+G168+H168+M168+N168</f>
        <v>0</v>
      </c>
      <c r="F168" s="18">
        <v>0</v>
      </c>
      <c r="G168" s="18">
        <v>0</v>
      </c>
      <c r="H168" s="19">
        <v>0</v>
      </c>
      <c r="I168" s="19"/>
      <c r="J168" s="19"/>
      <c r="K168" s="19"/>
      <c r="L168" s="19"/>
      <c r="M168" s="18">
        <v>0</v>
      </c>
      <c r="N168" s="18">
        <v>0</v>
      </c>
      <c r="O168" s="22"/>
    </row>
    <row r="169" spans="1:15" ht="34.5" customHeight="1" x14ac:dyDescent="0.25">
      <c r="A169" s="6"/>
      <c r="B169" s="35"/>
      <c r="C169" s="44"/>
      <c r="D169" s="17" t="s">
        <v>18</v>
      </c>
      <c r="E169" s="18">
        <f t="shared" si="64"/>
        <v>0</v>
      </c>
      <c r="F169" s="18">
        <v>0</v>
      </c>
      <c r="G169" s="18">
        <v>0</v>
      </c>
      <c r="H169" s="19">
        <v>0</v>
      </c>
      <c r="I169" s="19"/>
      <c r="J169" s="19"/>
      <c r="K169" s="19"/>
      <c r="L169" s="19"/>
      <c r="M169" s="18">
        <v>0</v>
      </c>
      <c r="N169" s="18">
        <v>0</v>
      </c>
      <c r="O169" s="22"/>
    </row>
    <row r="170" spans="1:15" ht="21" customHeight="1" x14ac:dyDescent="0.25">
      <c r="A170" s="6"/>
      <c r="B170" s="40"/>
      <c r="C170" s="46"/>
      <c r="D170" s="17" t="s">
        <v>19</v>
      </c>
      <c r="E170" s="18">
        <f t="shared" si="64"/>
        <v>0</v>
      </c>
      <c r="F170" s="18">
        <v>0</v>
      </c>
      <c r="G170" s="18">
        <v>0</v>
      </c>
      <c r="H170" s="19">
        <v>0</v>
      </c>
      <c r="I170" s="19"/>
      <c r="J170" s="19"/>
      <c r="K170" s="19"/>
      <c r="L170" s="19"/>
      <c r="M170" s="18">
        <v>0</v>
      </c>
      <c r="N170" s="18">
        <v>0</v>
      </c>
      <c r="O170" s="22"/>
    </row>
    <row r="171" spans="1:15" ht="28.5" customHeight="1" x14ac:dyDescent="0.25">
      <c r="A171" s="6"/>
      <c r="B171" s="47" t="s">
        <v>80</v>
      </c>
      <c r="C171" s="6"/>
      <c r="D171" s="6"/>
      <c r="E171" s="20" t="s">
        <v>24</v>
      </c>
      <c r="F171" s="20" t="s">
        <v>25</v>
      </c>
      <c r="G171" s="20" t="s">
        <v>26</v>
      </c>
      <c r="H171" s="20" t="s">
        <v>27</v>
      </c>
      <c r="I171" s="7" t="s">
        <v>28</v>
      </c>
      <c r="J171" s="7"/>
      <c r="K171" s="7"/>
      <c r="L171" s="7"/>
      <c r="M171" s="20" t="s">
        <v>11</v>
      </c>
      <c r="N171" s="20" t="s">
        <v>12</v>
      </c>
      <c r="O171" s="22"/>
    </row>
    <row r="172" spans="1:15" ht="28.5" customHeight="1" x14ac:dyDescent="0.25">
      <c r="A172" s="6"/>
      <c r="B172" s="47"/>
      <c r="C172" s="6"/>
      <c r="D172" s="6"/>
      <c r="E172" s="20"/>
      <c r="F172" s="20"/>
      <c r="G172" s="20"/>
      <c r="H172" s="20"/>
      <c r="I172" s="24" t="s">
        <v>29</v>
      </c>
      <c r="J172" s="24" t="s">
        <v>30</v>
      </c>
      <c r="K172" s="24" t="s">
        <v>31</v>
      </c>
      <c r="L172" s="24" t="s">
        <v>32</v>
      </c>
      <c r="M172" s="20"/>
      <c r="N172" s="20"/>
      <c r="O172" s="22"/>
    </row>
    <row r="173" spans="1:15" ht="22.5" customHeight="1" x14ac:dyDescent="0.25">
      <c r="A173" s="6"/>
      <c r="B173" s="47"/>
      <c r="C173" s="6"/>
      <c r="D173" s="6"/>
      <c r="E173" s="25">
        <v>100</v>
      </c>
      <c r="F173" s="25">
        <v>0</v>
      </c>
      <c r="G173" s="25">
        <v>0</v>
      </c>
      <c r="H173" s="25">
        <v>100</v>
      </c>
      <c r="I173" s="25">
        <v>100</v>
      </c>
      <c r="J173" s="25">
        <v>100</v>
      </c>
      <c r="K173" s="25">
        <v>100</v>
      </c>
      <c r="L173" s="25">
        <v>100</v>
      </c>
      <c r="M173" s="25">
        <v>100</v>
      </c>
      <c r="N173" s="25">
        <v>100</v>
      </c>
      <c r="O173" s="26"/>
    </row>
    <row r="174" spans="1:15" ht="24.75" customHeight="1" x14ac:dyDescent="0.25">
      <c r="A174" s="27" t="s">
        <v>81</v>
      </c>
      <c r="B174" s="33" t="s">
        <v>82</v>
      </c>
      <c r="C174" s="43"/>
      <c r="D174" s="17" t="s">
        <v>15</v>
      </c>
      <c r="E174" s="18">
        <f>E175+E176+E177+E178</f>
        <v>168214.1764</v>
      </c>
      <c r="F174" s="18">
        <f t="shared" ref="F174:G174" si="65">F175+F176+F177+F178</f>
        <v>0</v>
      </c>
      <c r="G174" s="18">
        <f t="shared" si="65"/>
        <v>0</v>
      </c>
      <c r="H174" s="19">
        <f>H175+H176+H177+H178</f>
        <v>54657</v>
      </c>
      <c r="I174" s="19"/>
      <c r="J174" s="19"/>
      <c r="K174" s="19"/>
      <c r="L174" s="19"/>
      <c r="M174" s="18">
        <f>M175+M176+M177+M178</f>
        <v>54580.176399999997</v>
      </c>
      <c r="N174" s="18">
        <f t="shared" ref="N174" si="66">N175+N176+N177+N178</f>
        <v>58977</v>
      </c>
      <c r="O174" s="21" t="s">
        <v>40</v>
      </c>
    </row>
    <row r="175" spans="1:15" ht="28.5" customHeight="1" x14ac:dyDescent="0.25">
      <c r="A175" s="28"/>
      <c r="B175" s="35"/>
      <c r="C175" s="44"/>
      <c r="D175" s="17" t="s">
        <v>16</v>
      </c>
      <c r="E175" s="18">
        <f>F175+G175+H175+M175+N175</f>
        <v>0</v>
      </c>
      <c r="F175" s="18">
        <v>0</v>
      </c>
      <c r="G175" s="18">
        <v>0</v>
      </c>
      <c r="H175" s="19">
        <v>0</v>
      </c>
      <c r="I175" s="19"/>
      <c r="J175" s="19"/>
      <c r="K175" s="19"/>
      <c r="L175" s="19"/>
      <c r="M175" s="18">
        <v>0</v>
      </c>
      <c r="N175" s="18">
        <v>0</v>
      </c>
      <c r="O175" s="22"/>
    </row>
    <row r="176" spans="1:15" ht="38.25" customHeight="1" x14ac:dyDescent="0.25">
      <c r="A176" s="28"/>
      <c r="B176" s="35"/>
      <c r="C176" s="44"/>
      <c r="D176" s="17" t="s">
        <v>17</v>
      </c>
      <c r="E176" s="18">
        <f t="shared" ref="E176:E178" si="67">F176+G176+H176+M176+N176</f>
        <v>0</v>
      </c>
      <c r="F176" s="18">
        <v>0</v>
      </c>
      <c r="G176" s="18">
        <v>0</v>
      </c>
      <c r="H176" s="19">
        <v>0</v>
      </c>
      <c r="I176" s="19"/>
      <c r="J176" s="19"/>
      <c r="K176" s="19"/>
      <c r="L176" s="19"/>
      <c r="M176" s="18">
        <v>0</v>
      </c>
      <c r="N176" s="18">
        <v>0</v>
      </c>
      <c r="O176" s="22"/>
    </row>
    <row r="177" spans="1:15" ht="36" customHeight="1" x14ac:dyDescent="0.25">
      <c r="A177" s="28"/>
      <c r="B177" s="35"/>
      <c r="C177" s="44"/>
      <c r="D177" s="17" t="s">
        <v>18</v>
      </c>
      <c r="E177" s="18">
        <f t="shared" si="67"/>
        <v>168214.1764</v>
      </c>
      <c r="F177" s="18">
        <v>0</v>
      </c>
      <c r="G177" s="18">
        <v>0</v>
      </c>
      <c r="H177" s="19">
        <f>54527+130</f>
        <v>54657</v>
      </c>
      <c r="I177" s="19"/>
      <c r="J177" s="19"/>
      <c r="K177" s="19"/>
      <c r="L177" s="19"/>
      <c r="M177" s="18">
        <f>56708-2127.8236</f>
        <v>54580.176399999997</v>
      </c>
      <c r="N177" s="18">
        <v>58977</v>
      </c>
      <c r="O177" s="22"/>
    </row>
    <row r="178" spans="1:15" ht="28.5" customHeight="1" x14ac:dyDescent="0.25">
      <c r="A178" s="28"/>
      <c r="B178" s="40"/>
      <c r="C178" s="46"/>
      <c r="D178" s="17" t="s">
        <v>19</v>
      </c>
      <c r="E178" s="18">
        <f t="shared" si="67"/>
        <v>0</v>
      </c>
      <c r="F178" s="18">
        <v>0</v>
      </c>
      <c r="G178" s="18">
        <v>0</v>
      </c>
      <c r="H178" s="19">
        <v>0</v>
      </c>
      <c r="I178" s="19"/>
      <c r="J178" s="19"/>
      <c r="K178" s="19"/>
      <c r="L178" s="19"/>
      <c r="M178" s="18">
        <v>0</v>
      </c>
      <c r="N178" s="18">
        <v>0</v>
      </c>
      <c r="O178" s="22"/>
    </row>
    <row r="179" spans="1:15" x14ac:dyDescent="0.25">
      <c r="A179" s="28"/>
      <c r="B179" s="23" t="s">
        <v>83</v>
      </c>
      <c r="C179" s="27"/>
      <c r="D179" s="6"/>
      <c r="E179" s="20" t="s">
        <v>24</v>
      </c>
      <c r="F179" s="20" t="s">
        <v>25</v>
      </c>
      <c r="G179" s="20" t="s">
        <v>26</v>
      </c>
      <c r="H179" s="20" t="s">
        <v>27</v>
      </c>
      <c r="I179" s="7" t="s">
        <v>28</v>
      </c>
      <c r="J179" s="7"/>
      <c r="K179" s="7"/>
      <c r="L179" s="7"/>
      <c r="M179" s="20" t="s">
        <v>11</v>
      </c>
      <c r="N179" s="20" t="s">
        <v>12</v>
      </c>
      <c r="O179" s="22"/>
    </row>
    <row r="180" spans="1:15" ht="22.5" x14ac:dyDescent="0.25">
      <c r="A180" s="28"/>
      <c r="B180" s="23"/>
      <c r="C180" s="28"/>
      <c r="D180" s="6"/>
      <c r="E180" s="20"/>
      <c r="F180" s="20"/>
      <c r="G180" s="20"/>
      <c r="H180" s="20"/>
      <c r="I180" s="24" t="s">
        <v>29</v>
      </c>
      <c r="J180" s="24" t="s">
        <v>30</v>
      </c>
      <c r="K180" s="24" t="s">
        <v>31</v>
      </c>
      <c r="L180" s="24" t="s">
        <v>32</v>
      </c>
      <c r="M180" s="20"/>
      <c r="N180" s="20"/>
      <c r="O180" s="22"/>
    </row>
    <row r="181" spans="1:15" ht="42" customHeight="1" x14ac:dyDescent="0.25">
      <c r="A181" s="29"/>
      <c r="B181" s="23"/>
      <c r="C181" s="29"/>
      <c r="D181" s="6"/>
      <c r="E181" s="25">
        <v>100</v>
      </c>
      <c r="F181" s="25">
        <v>0</v>
      </c>
      <c r="G181" s="25">
        <v>0</v>
      </c>
      <c r="H181" s="25">
        <v>100</v>
      </c>
      <c r="I181" s="25">
        <v>100</v>
      </c>
      <c r="J181" s="25">
        <v>100</v>
      </c>
      <c r="K181" s="25">
        <v>100</v>
      </c>
      <c r="L181" s="25">
        <v>100</v>
      </c>
      <c r="M181" s="25">
        <v>100</v>
      </c>
      <c r="N181" s="25">
        <v>100</v>
      </c>
      <c r="O181" s="26"/>
    </row>
    <row r="182" spans="1:15" ht="21" customHeight="1" x14ac:dyDescent="0.25">
      <c r="A182" s="6" t="s">
        <v>84</v>
      </c>
      <c r="B182" s="33" t="s">
        <v>85</v>
      </c>
      <c r="C182" s="43"/>
      <c r="D182" s="17" t="s">
        <v>15</v>
      </c>
      <c r="E182" s="18">
        <f>E183+E184+E185+E186</f>
        <v>13776</v>
      </c>
      <c r="F182" s="18">
        <f t="shared" ref="F182:G182" si="68">F183+F184+F185+F186</f>
        <v>0</v>
      </c>
      <c r="G182" s="18">
        <f t="shared" si="68"/>
        <v>0</v>
      </c>
      <c r="H182" s="19">
        <f>H183+H184+H185+H186</f>
        <v>3946</v>
      </c>
      <c r="I182" s="19"/>
      <c r="J182" s="19"/>
      <c r="K182" s="19"/>
      <c r="L182" s="19"/>
      <c r="M182" s="18">
        <f>M183+M184+M185+M186</f>
        <v>4915</v>
      </c>
      <c r="N182" s="18">
        <f t="shared" ref="N182" si="69">N183+N184+N185+N186</f>
        <v>4915</v>
      </c>
      <c r="O182" s="21" t="s">
        <v>40</v>
      </c>
    </row>
    <row r="183" spans="1:15" ht="22.5" x14ac:dyDescent="0.25">
      <c r="A183" s="6"/>
      <c r="B183" s="35"/>
      <c r="C183" s="44"/>
      <c r="D183" s="17" t="s">
        <v>16</v>
      </c>
      <c r="E183" s="18">
        <f>F183+G183+H183+M183+N183</f>
        <v>10469</v>
      </c>
      <c r="F183" s="18">
        <v>0</v>
      </c>
      <c r="G183" s="18">
        <v>0</v>
      </c>
      <c r="H183" s="19">
        <f>3735-410-326</f>
        <v>2999</v>
      </c>
      <c r="I183" s="19"/>
      <c r="J183" s="19"/>
      <c r="K183" s="19"/>
      <c r="L183" s="19"/>
      <c r="M183" s="18">
        <v>3735</v>
      </c>
      <c r="N183" s="18">
        <v>3735</v>
      </c>
      <c r="O183" s="22"/>
    </row>
    <row r="184" spans="1:15" ht="33.75" x14ac:dyDescent="0.25">
      <c r="A184" s="6"/>
      <c r="B184" s="35"/>
      <c r="C184" s="44"/>
      <c r="D184" s="17" t="s">
        <v>17</v>
      </c>
      <c r="E184" s="18">
        <f t="shared" ref="E184:E186" si="70">F184+G184+H184+M184+N184</f>
        <v>0</v>
      </c>
      <c r="F184" s="18">
        <v>0</v>
      </c>
      <c r="G184" s="18">
        <v>0</v>
      </c>
      <c r="H184" s="19">
        <v>0</v>
      </c>
      <c r="I184" s="19"/>
      <c r="J184" s="19"/>
      <c r="K184" s="19"/>
      <c r="L184" s="19"/>
      <c r="M184" s="18">
        <v>0</v>
      </c>
      <c r="N184" s="18">
        <v>0</v>
      </c>
      <c r="O184" s="22"/>
    </row>
    <row r="185" spans="1:15" ht="33.75" x14ac:dyDescent="0.25">
      <c r="A185" s="6"/>
      <c r="B185" s="35"/>
      <c r="C185" s="44"/>
      <c r="D185" s="17" t="s">
        <v>18</v>
      </c>
      <c r="E185" s="18">
        <f t="shared" si="70"/>
        <v>3307</v>
      </c>
      <c r="F185" s="18">
        <v>0</v>
      </c>
      <c r="G185" s="18">
        <v>0</v>
      </c>
      <c r="H185" s="19">
        <f>1180-130-103</f>
        <v>947</v>
      </c>
      <c r="I185" s="19"/>
      <c r="J185" s="19"/>
      <c r="K185" s="19"/>
      <c r="L185" s="19"/>
      <c r="M185" s="18">
        <v>1180</v>
      </c>
      <c r="N185" s="18">
        <v>1180</v>
      </c>
      <c r="O185" s="22"/>
    </row>
    <row r="186" spans="1:15" ht="23.25" customHeight="1" x14ac:dyDescent="0.25">
      <c r="A186" s="6"/>
      <c r="B186" s="40"/>
      <c r="C186" s="46"/>
      <c r="D186" s="17" t="s">
        <v>19</v>
      </c>
      <c r="E186" s="18">
        <f t="shared" si="70"/>
        <v>0</v>
      </c>
      <c r="F186" s="18">
        <v>0</v>
      </c>
      <c r="G186" s="18">
        <v>0</v>
      </c>
      <c r="H186" s="19">
        <v>0</v>
      </c>
      <c r="I186" s="19"/>
      <c r="J186" s="19"/>
      <c r="K186" s="19"/>
      <c r="L186" s="19"/>
      <c r="M186" s="18">
        <v>0</v>
      </c>
      <c r="N186" s="18">
        <v>0</v>
      </c>
      <c r="O186" s="22"/>
    </row>
    <row r="187" spans="1:15" ht="28.5" customHeight="1" x14ac:dyDescent="0.25">
      <c r="A187" s="6"/>
      <c r="B187" s="33" t="s">
        <v>86</v>
      </c>
      <c r="C187" s="6"/>
      <c r="D187" s="6"/>
      <c r="E187" s="20" t="s">
        <v>24</v>
      </c>
      <c r="F187" s="20" t="s">
        <v>25</v>
      </c>
      <c r="G187" s="20" t="s">
        <v>26</v>
      </c>
      <c r="H187" s="20" t="s">
        <v>27</v>
      </c>
      <c r="I187" s="7" t="s">
        <v>28</v>
      </c>
      <c r="J187" s="7"/>
      <c r="K187" s="7"/>
      <c r="L187" s="7"/>
      <c r="M187" s="20" t="s">
        <v>11</v>
      </c>
      <c r="N187" s="20" t="s">
        <v>12</v>
      </c>
      <c r="O187" s="22"/>
    </row>
    <row r="188" spans="1:15" ht="28.5" customHeight="1" x14ac:dyDescent="0.25">
      <c r="A188" s="6"/>
      <c r="B188" s="35"/>
      <c r="C188" s="6"/>
      <c r="D188" s="6"/>
      <c r="E188" s="20"/>
      <c r="F188" s="20"/>
      <c r="G188" s="20"/>
      <c r="H188" s="20"/>
      <c r="I188" s="24" t="s">
        <v>29</v>
      </c>
      <c r="J188" s="24" t="s">
        <v>30</v>
      </c>
      <c r="K188" s="24" t="s">
        <v>31</v>
      </c>
      <c r="L188" s="24" t="s">
        <v>32</v>
      </c>
      <c r="M188" s="20"/>
      <c r="N188" s="20"/>
      <c r="O188" s="22"/>
    </row>
    <row r="189" spans="1:15" ht="101.25" customHeight="1" x14ac:dyDescent="0.25">
      <c r="A189" s="27"/>
      <c r="B189" s="35"/>
      <c r="C189" s="27"/>
      <c r="D189" s="6"/>
      <c r="E189" s="25">
        <v>100</v>
      </c>
      <c r="F189" s="25">
        <v>0</v>
      </c>
      <c r="G189" s="25">
        <v>0</v>
      </c>
      <c r="H189" s="25">
        <v>100</v>
      </c>
      <c r="I189" s="25">
        <v>100</v>
      </c>
      <c r="J189" s="25">
        <v>100</v>
      </c>
      <c r="K189" s="25">
        <v>100</v>
      </c>
      <c r="L189" s="25">
        <v>100</v>
      </c>
      <c r="M189" s="25">
        <v>100</v>
      </c>
      <c r="N189" s="25">
        <v>100</v>
      </c>
      <c r="O189" s="26"/>
    </row>
    <row r="190" spans="1:15" ht="21.75" customHeight="1" x14ac:dyDescent="0.25">
      <c r="A190" s="6" t="s">
        <v>87</v>
      </c>
      <c r="B190" s="16" t="s">
        <v>88</v>
      </c>
      <c r="C190" s="7"/>
      <c r="D190" s="17" t="s">
        <v>15</v>
      </c>
      <c r="E190" s="18">
        <f>E191+E192+E193+E194</f>
        <v>436117.57264000009</v>
      </c>
      <c r="F190" s="18">
        <f t="shared" ref="F190:G190" si="71">F191+F192+F193+F194</f>
        <v>102016.28959</v>
      </c>
      <c r="G190" s="18">
        <f t="shared" si="71"/>
        <v>105071.29049000001</v>
      </c>
      <c r="H190" s="19">
        <f>H191+H192+H193+H194</f>
        <v>66427.086560000011</v>
      </c>
      <c r="I190" s="19"/>
      <c r="J190" s="19"/>
      <c r="K190" s="19"/>
      <c r="L190" s="19"/>
      <c r="M190" s="18">
        <f>M191+M192+M193+M194</f>
        <v>92697.016000000003</v>
      </c>
      <c r="N190" s="18">
        <f t="shared" ref="N190" si="72">N191+N192+N193+N194</f>
        <v>69905.89</v>
      </c>
      <c r="O190" s="20"/>
    </row>
    <row r="191" spans="1:15" ht="22.5" x14ac:dyDescent="0.25">
      <c r="A191" s="6"/>
      <c r="B191" s="16"/>
      <c r="C191" s="7"/>
      <c r="D191" s="17" t="s">
        <v>16</v>
      </c>
      <c r="E191" s="18">
        <f>F191+G191+H191+M191+N191</f>
        <v>203944.97559000002</v>
      </c>
      <c r="F191" s="18">
        <f>F196+F204+F212+F220+F228+F236+F244+F252+F260+F268</f>
        <v>50459.396739999996</v>
      </c>
      <c r="G191" s="18">
        <f>G196+G204+G212+G220+G228+G236+G244+G252+G260+G268</f>
        <v>50789.454410000006</v>
      </c>
      <c r="H191" s="19">
        <f>H196+H204+H212+H220+H228+H236+H244+H252+H260+H268</f>
        <v>27558.458350000001</v>
      </c>
      <c r="I191" s="19"/>
      <c r="J191" s="19"/>
      <c r="K191" s="19"/>
      <c r="L191" s="19"/>
      <c r="M191" s="18">
        <f>M196+M204+M212+M220+M228+M236+M244+M252+M260+M268</f>
        <v>46739.697520000002</v>
      </c>
      <c r="N191" s="18">
        <f>N196+N204+N212+N220+N228+N236+N244+N252+N260+N268</f>
        <v>28397.968570000001</v>
      </c>
      <c r="O191" s="20"/>
    </row>
    <row r="192" spans="1:15" ht="33.75" x14ac:dyDescent="0.25">
      <c r="A192" s="6"/>
      <c r="B192" s="16"/>
      <c r="C192" s="7"/>
      <c r="D192" s="17" t="s">
        <v>17</v>
      </c>
      <c r="E192" s="18">
        <f t="shared" ref="E192:E194" si="73">F192+G192+H192+M192+N192</f>
        <v>165805.37219000002</v>
      </c>
      <c r="F192" s="18">
        <f t="shared" ref="F192:H194" si="74">F197+F205+F213+F221+F229+F237+F245+F253+F261+F269</f>
        <v>29830.535670000001</v>
      </c>
      <c r="G192" s="18">
        <f t="shared" si="74"/>
        <v>32134.86608</v>
      </c>
      <c r="H192" s="19">
        <f t="shared" si="74"/>
        <v>32489.824130000005</v>
      </c>
      <c r="I192" s="19"/>
      <c r="J192" s="19"/>
      <c r="K192" s="19"/>
      <c r="L192" s="19"/>
      <c r="M192" s="18">
        <f t="shared" ref="M192:N194" si="75">M197+M205+M213+M221+M229+M237+M245+M253+M261+M269</f>
        <v>36760.21488</v>
      </c>
      <c r="N192" s="18">
        <f t="shared" si="75"/>
        <v>34589.931429999997</v>
      </c>
      <c r="O192" s="20"/>
    </row>
    <row r="193" spans="1:15" ht="33.75" x14ac:dyDescent="0.25">
      <c r="A193" s="6"/>
      <c r="B193" s="16"/>
      <c r="C193" s="7"/>
      <c r="D193" s="17" t="s">
        <v>18</v>
      </c>
      <c r="E193" s="18">
        <f t="shared" si="73"/>
        <v>66367.224860000002</v>
      </c>
      <c r="F193" s="18">
        <f t="shared" si="74"/>
        <v>21726.357179999999</v>
      </c>
      <c r="G193" s="18">
        <f t="shared" si="74"/>
        <v>22146.97</v>
      </c>
      <c r="H193" s="19">
        <f t="shared" si="74"/>
        <v>6378.8040800000008</v>
      </c>
      <c r="I193" s="19"/>
      <c r="J193" s="19"/>
      <c r="K193" s="19"/>
      <c r="L193" s="19"/>
      <c r="M193" s="18">
        <f t="shared" si="75"/>
        <v>9197.1036000000004</v>
      </c>
      <c r="N193" s="18">
        <f t="shared" si="75"/>
        <v>6917.99</v>
      </c>
      <c r="O193" s="20"/>
    </row>
    <row r="194" spans="1:15" ht="22.5" x14ac:dyDescent="0.25">
      <c r="A194" s="6"/>
      <c r="B194" s="16"/>
      <c r="C194" s="7"/>
      <c r="D194" s="17" t="s">
        <v>19</v>
      </c>
      <c r="E194" s="18">
        <f t="shared" si="73"/>
        <v>0</v>
      </c>
      <c r="F194" s="18">
        <f t="shared" si="74"/>
        <v>0</v>
      </c>
      <c r="G194" s="18">
        <f t="shared" si="74"/>
        <v>0</v>
      </c>
      <c r="H194" s="19">
        <f t="shared" si="74"/>
        <v>0</v>
      </c>
      <c r="I194" s="19"/>
      <c r="J194" s="19"/>
      <c r="K194" s="19"/>
      <c r="L194" s="19"/>
      <c r="M194" s="18">
        <f t="shared" si="75"/>
        <v>0</v>
      </c>
      <c r="N194" s="18">
        <f t="shared" si="75"/>
        <v>0</v>
      </c>
      <c r="O194" s="20"/>
    </row>
    <row r="195" spans="1:15" ht="21.75" hidden="1" customHeight="1" x14ac:dyDescent="0.25">
      <c r="A195" s="6" t="s">
        <v>89</v>
      </c>
      <c r="B195" s="16" t="s">
        <v>90</v>
      </c>
      <c r="C195" s="48"/>
      <c r="D195" s="17" t="s">
        <v>15</v>
      </c>
      <c r="E195" s="18">
        <f>E196+E197+E198+E199</f>
        <v>0</v>
      </c>
      <c r="F195" s="18">
        <f t="shared" ref="F195:G195" si="76">F196+F197+F198+F199</f>
        <v>0</v>
      </c>
      <c r="G195" s="18">
        <f t="shared" si="76"/>
        <v>0</v>
      </c>
      <c r="H195" s="19">
        <f>H196+H197+H198+H199</f>
        <v>0</v>
      </c>
      <c r="I195" s="19"/>
      <c r="J195" s="19"/>
      <c r="K195" s="19"/>
      <c r="L195" s="19"/>
      <c r="M195" s="18">
        <f>M196+M197+M198+M199</f>
        <v>0</v>
      </c>
      <c r="N195" s="18">
        <f t="shared" ref="N195" si="77">N196+N197+N198+N199</f>
        <v>0</v>
      </c>
      <c r="O195" s="21" t="s">
        <v>22</v>
      </c>
    </row>
    <row r="196" spans="1:15" ht="22.5" hidden="1" x14ac:dyDescent="0.25">
      <c r="A196" s="6"/>
      <c r="B196" s="16"/>
      <c r="C196" s="48"/>
      <c r="D196" s="17" t="s">
        <v>16</v>
      </c>
      <c r="E196" s="18">
        <f>F196+G196+H196+M196+N196</f>
        <v>0</v>
      </c>
      <c r="F196" s="18">
        <v>0</v>
      </c>
      <c r="G196" s="18">
        <v>0</v>
      </c>
      <c r="H196" s="19">
        <v>0</v>
      </c>
      <c r="I196" s="19"/>
      <c r="J196" s="19"/>
      <c r="K196" s="19"/>
      <c r="L196" s="19"/>
      <c r="M196" s="18">
        <v>0</v>
      </c>
      <c r="N196" s="18">
        <v>0</v>
      </c>
      <c r="O196" s="22"/>
    </row>
    <row r="197" spans="1:15" ht="33.75" hidden="1" x14ac:dyDescent="0.25">
      <c r="A197" s="6"/>
      <c r="B197" s="16"/>
      <c r="C197" s="48"/>
      <c r="D197" s="17" t="s">
        <v>17</v>
      </c>
      <c r="E197" s="18">
        <f t="shared" ref="E197:E199" si="78">F197+G197+H197+M197+N197</f>
        <v>0</v>
      </c>
      <c r="F197" s="18">
        <v>0</v>
      </c>
      <c r="G197" s="18">
        <v>0</v>
      </c>
      <c r="H197" s="19">
        <v>0</v>
      </c>
      <c r="I197" s="19"/>
      <c r="J197" s="19"/>
      <c r="K197" s="19"/>
      <c r="L197" s="19"/>
      <c r="M197" s="18">
        <v>0</v>
      </c>
      <c r="N197" s="18">
        <v>0</v>
      </c>
      <c r="O197" s="22"/>
    </row>
    <row r="198" spans="1:15" ht="33.75" hidden="1" x14ac:dyDescent="0.25">
      <c r="A198" s="6"/>
      <c r="B198" s="16"/>
      <c r="C198" s="48"/>
      <c r="D198" s="17" t="s">
        <v>18</v>
      </c>
      <c r="E198" s="18">
        <f t="shared" si="78"/>
        <v>0</v>
      </c>
      <c r="F198" s="18">
        <v>0</v>
      </c>
      <c r="G198" s="18">
        <v>0</v>
      </c>
      <c r="H198" s="19">
        <v>0</v>
      </c>
      <c r="I198" s="19"/>
      <c r="J198" s="19"/>
      <c r="K198" s="19"/>
      <c r="L198" s="19"/>
      <c r="M198" s="18">
        <v>0</v>
      </c>
      <c r="N198" s="18">
        <v>0</v>
      </c>
      <c r="O198" s="22"/>
    </row>
    <row r="199" spans="1:15" ht="22.5" hidden="1" x14ac:dyDescent="0.25">
      <c r="A199" s="6"/>
      <c r="B199" s="16"/>
      <c r="C199" s="48"/>
      <c r="D199" s="17" t="s">
        <v>19</v>
      </c>
      <c r="E199" s="18">
        <f t="shared" si="78"/>
        <v>0</v>
      </c>
      <c r="F199" s="18">
        <v>0</v>
      </c>
      <c r="G199" s="18">
        <v>0</v>
      </c>
      <c r="H199" s="19">
        <v>0</v>
      </c>
      <c r="I199" s="19"/>
      <c r="J199" s="19"/>
      <c r="K199" s="19"/>
      <c r="L199" s="19"/>
      <c r="M199" s="18">
        <v>0</v>
      </c>
      <c r="N199" s="18">
        <v>0</v>
      </c>
      <c r="O199" s="22"/>
    </row>
    <row r="200" spans="1:15" ht="20.25" hidden="1" customHeight="1" x14ac:dyDescent="0.25">
      <c r="A200" s="6"/>
      <c r="B200" s="23" t="s">
        <v>91</v>
      </c>
      <c r="C200" s="6"/>
      <c r="D200" s="6"/>
      <c r="E200" s="20" t="s">
        <v>24</v>
      </c>
      <c r="F200" s="20" t="s">
        <v>25</v>
      </c>
      <c r="G200" s="20" t="s">
        <v>26</v>
      </c>
      <c r="H200" s="20" t="s">
        <v>27</v>
      </c>
      <c r="I200" s="7" t="s">
        <v>28</v>
      </c>
      <c r="J200" s="7"/>
      <c r="K200" s="7"/>
      <c r="L200" s="7"/>
      <c r="M200" s="20" t="s">
        <v>11</v>
      </c>
      <c r="N200" s="20" t="s">
        <v>12</v>
      </c>
      <c r="O200" s="22"/>
    </row>
    <row r="201" spans="1:15" ht="33" hidden="1" customHeight="1" x14ac:dyDescent="0.25">
      <c r="A201" s="6"/>
      <c r="B201" s="23"/>
      <c r="C201" s="6"/>
      <c r="D201" s="6"/>
      <c r="E201" s="20"/>
      <c r="F201" s="20"/>
      <c r="G201" s="20"/>
      <c r="H201" s="20"/>
      <c r="I201" s="24" t="s">
        <v>29</v>
      </c>
      <c r="J201" s="24" t="s">
        <v>30</v>
      </c>
      <c r="K201" s="24" t="s">
        <v>31</v>
      </c>
      <c r="L201" s="24" t="s">
        <v>32</v>
      </c>
      <c r="M201" s="20"/>
      <c r="N201" s="20"/>
      <c r="O201" s="22"/>
    </row>
    <row r="202" spans="1:15" hidden="1" x14ac:dyDescent="0.25">
      <c r="A202" s="6"/>
      <c r="B202" s="23"/>
      <c r="C202" s="6"/>
      <c r="D202" s="6"/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6"/>
    </row>
    <row r="203" spans="1:15" ht="21.75" hidden="1" customHeight="1" x14ac:dyDescent="0.25">
      <c r="A203" s="6" t="s">
        <v>92</v>
      </c>
      <c r="B203" s="16" t="s">
        <v>93</v>
      </c>
      <c r="C203" s="48"/>
      <c r="D203" s="17" t="s">
        <v>15</v>
      </c>
      <c r="E203" s="18">
        <f>E204+E205+E206+E207</f>
        <v>0</v>
      </c>
      <c r="F203" s="18">
        <f t="shared" ref="F203:G203" si="79">F204+F205+F206+F207</f>
        <v>0</v>
      </c>
      <c r="G203" s="18">
        <f t="shared" si="79"/>
        <v>0</v>
      </c>
      <c r="H203" s="19">
        <f>H204+H205+H206+H207</f>
        <v>0</v>
      </c>
      <c r="I203" s="19"/>
      <c r="J203" s="19"/>
      <c r="K203" s="19"/>
      <c r="L203" s="19"/>
      <c r="M203" s="18">
        <f>M204+M205+M206+M207</f>
        <v>0</v>
      </c>
      <c r="N203" s="18">
        <f t="shared" ref="N203" si="80">N204+N205+N206+N207</f>
        <v>0</v>
      </c>
      <c r="O203" s="21" t="s">
        <v>22</v>
      </c>
    </row>
    <row r="204" spans="1:15" ht="22.5" hidden="1" x14ac:dyDescent="0.25">
      <c r="A204" s="6"/>
      <c r="B204" s="16"/>
      <c r="C204" s="48"/>
      <c r="D204" s="17" t="s">
        <v>16</v>
      </c>
      <c r="E204" s="18">
        <f>F204+G204+H204+M204+N204</f>
        <v>0</v>
      </c>
      <c r="F204" s="18">
        <v>0</v>
      </c>
      <c r="G204" s="18">
        <v>0</v>
      </c>
      <c r="H204" s="19">
        <v>0</v>
      </c>
      <c r="I204" s="19"/>
      <c r="J204" s="19"/>
      <c r="K204" s="19"/>
      <c r="L204" s="19"/>
      <c r="M204" s="18">
        <v>0</v>
      </c>
      <c r="N204" s="18">
        <v>0</v>
      </c>
      <c r="O204" s="22"/>
    </row>
    <row r="205" spans="1:15" ht="33.75" hidden="1" x14ac:dyDescent="0.25">
      <c r="A205" s="6"/>
      <c r="B205" s="16"/>
      <c r="C205" s="48"/>
      <c r="D205" s="17" t="s">
        <v>17</v>
      </c>
      <c r="E205" s="18">
        <f t="shared" ref="E205:E207" si="81">F205+G205+H205+M205+N205</f>
        <v>0</v>
      </c>
      <c r="F205" s="18">
        <v>0</v>
      </c>
      <c r="G205" s="18">
        <v>0</v>
      </c>
      <c r="H205" s="19">
        <v>0</v>
      </c>
      <c r="I205" s="19"/>
      <c r="J205" s="19"/>
      <c r="K205" s="19"/>
      <c r="L205" s="19"/>
      <c r="M205" s="18">
        <v>0</v>
      </c>
      <c r="N205" s="18">
        <v>0</v>
      </c>
      <c r="O205" s="22"/>
    </row>
    <row r="206" spans="1:15" ht="33.75" hidden="1" x14ac:dyDescent="0.25">
      <c r="A206" s="6"/>
      <c r="B206" s="16"/>
      <c r="C206" s="48"/>
      <c r="D206" s="17" t="s">
        <v>18</v>
      </c>
      <c r="E206" s="18">
        <f t="shared" si="81"/>
        <v>0</v>
      </c>
      <c r="F206" s="18">
        <v>0</v>
      </c>
      <c r="G206" s="18">
        <v>0</v>
      </c>
      <c r="H206" s="19">
        <v>0</v>
      </c>
      <c r="I206" s="19"/>
      <c r="J206" s="19"/>
      <c r="K206" s="19"/>
      <c r="L206" s="19"/>
      <c r="M206" s="18">
        <v>0</v>
      </c>
      <c r="N206" s="18">
        <v>0</v>
      </c>
      <c r="O206" s="22"/>
    </row>
    <row r="207" spans="1:15" ht="22.5" hidden="1" x14ac:dyDescent="0.25">
      <c r="A207" s="6"/>
      <c r="B207" s="16"/>
      <c r="C207" s="48"/>
      <c r="D207" s="17" t="s">
        <v>19</v>
      </c>
      <c r="E207" s="18">
        <f t="shared" si="81"/>
        <v>0</v>
      </c>
      <c r="F207" s="18">
        <v>0</v>
      </c>
      <c r="G207" s="18">
        <v>0</v>
      </c>
      <c r="H207" s="19">
        <v>0</v>
      </c>
      <c r="I207" s="19"/>
      <c r="J207" s="19"/>
      <c r="K207" s="19"/>
      <c r="L207" s="19"/>
      <c r="M207" s="18">
        <v>0</v>
      </c>
      <c r="N207" s="18">
        <v>0</v>
      </c>
      <c r="O207" s="22"/>
    </row>
    <row r="208" spans="1:15" ht="15" hidden="1" customHeight="1" x14ac:dyDescent="0.25">
      <c r="A208" s="6"/>
      <c r="B208" s="23" t="s">
        <v>94</v>
      </c>
      <c r="C208" s="6"/>
      <c r="D208" s="6"/>
      <c r="E208" s="20" t="s">
        <v>24</v>
      </c>
      <c r="F208" s="20" t="s">
        <v>25</v>
      </c>
      <c r="G208" s="20" t="s">
        <v>26</v>
      </c>
      <c r="H208" s="20" t="s">
        <v>27</v>
      </c>
      <c r="I208" s="7" t="s">
        <v>28</v>
      </c>
      <c r="J208" s="7"/>
      <c r="K208" s="7"/>
      <c r="L208" s="7"/>
      <c r="M208" s="20" t="s">
        <v>11</v>
      </c>
      <c r="N208" s="20" t="s">
        <v>12</v>
      </c>
      <c r="O208" s="22"/>
    </row>
    <row r="209" spans="1:15" ht="22.5" hidden="1" x14ac:dyDescent="0.25">
      <c r="A209" s="6"/>
      <c r="B209" s="23"/>
      <c r="C209" s="6"/>
      <c r="D209" s="6"/>
      <c r="E209" s="20"/>
      <c r="F209" s="20"/>
      <c r="G209" s="20"/>
      <c r="H209" s="20"/>
      <c r="I209" s="24" t="s">
        <v>29</v>
      </c>
      <c r="J209" s="24" t="s">
        <v>30</v>
      </c>
      <c r="K209" s="24" t="s">
        <v>31</v>
      </c>
      <c r="L209" s="24" t="s">
        <v>32</v>
      </c>
      <c r="M209" s="20"/>
      <c r="N209" s="20"/>
      <c r="O209" s="22"/>
    </row>
    <row r="210" spans="1:15" hidden="1" x14ac:dyDescent="0.25">
      <c r="A210" s="6"/>
      <c r="B210" s="23"/>
      <c r="C210" s="6"/>
      <c r="D210" s="6"/>
      <c r="E210" s="25">
        <v>0</v>
      </c>
      <c r="F210" s="25">
        <v>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6"/>
    </row>
    <row r="211" spans="1:15" ht="24.75" customHeight="1" x14ac:dyDescent="0.25">
      <c r="A211" s="6" t="s">
        <v>95</v>
      </c>
      <c r="B211" s="16" t="s">
        <v>96</v>
      </c>
      <c r="C211" s="48"/>
      <c r="D211" s="17" t="s">
        <v>15</v>
      </c>
      <c r="E211" s="18">
        <f>E212+E213+E214+E215</f>
        <v>336607.09664000006</v>
      </c>
      <c r="F211" s="18">
        <f t="shared" ref="F211:G211" si="82">F212+F213+F214+F215</f>
        <v>53268.813590000005</v>
      </c>
      <c r="G211" s="18">
        <f t="shared" si="82"/>
        <v>58399.290489999999</v>
      </c>
      <c r="H211" s="19">
        <f>H212+H213+H214+H215</f>
        <v>63788.086560000011</v>
      </c>
      <c r="I211" s="19"/>
      <c r="J211" s="19"/>
      <c r="K211" s="19"/>
      <c r="L211" s="19"/>
      <c r="M211" s="18">
        <f>M212+M213+M214+M215</f>
        <v>91971.016000000003</v>
      </c>
      <c r="N211" s="18">
        <f t="shared" ref="N211" si="83">N212+N213+N214+N215</f>
        <v>69179.89</v>
      </c>
      <c r="O211" s="21" t="s">
        <v>40</v>
      </c>
    </row>
    <row r="212" spans="1:15" ht="22.5" x14ac:dyDescent="0.25">
      <c r="A212" s="6"/>
      <c r="B212" s="16"/>
      <c r="C212" s="48"/>
      <c r="D212" s="17" t="s">
        <v>16</v>
      </c>
      <c r="E212" s="18">
        <f>F212+G212+H212+M212+N212</f>
        <v>136226.97559000002</v>
      </c>
      <c r="F212" s="45">
        <v>18111.39674</v>
      </c>
      <c r="G212" s="18">
        <f>22963.48409-3453.02968</f>
        <v>19510.454410000002</v>
      </c>
      <c r="H212" s="32">
        <f>24942.33145+10734.948-6490.86552-4266.95558</f>
        <v>24919.458350000001</v>
      </c>
      <c r="I212" s="19"/>
      <c r="J212" s="19"/>
      <c r="K212" s="19"/>
      <c r="L212" s="19"/>
      <c r="M212" s="18">
        <f>26863.28512+19150.4124</f>
        <v>46013.697520000002</v>
      </c>
      <c r="N212" s="18">
        <v>27671.968570000001</v>
      </c>
      <c r="O212" s="22"/>
    </row>
    <row r="213" spans="1:15" ht="33.75" x14ac:dyDescent="0.25">
      <c r="A213" s="6"/>
      <c r="B213" s="16"/>
      <c r="C213" s="48"/>
      <c r="D213" s="17" t="s">
        <v>17</v>
      </c>
      <c r="E213" s="18">
        <f t="shared" ref="E213:E215" si="84">F213+G213+H213+M213+N213</f>
        <v>165805.37219000002</v>
      </c>
      <c r="F213" s="45">
        <v>29830.535670000001</v>
      </c>
      <c r="G213" s="18">
        <f>37822.20908-5687.343</f>
        <v>32134.86608</v>
      </c>
      <c r="H213" s="19">
        <f>39195.06855-6705.24442</f>
        <v>32489.824130000005</v>
      </c>
      <c r="I213" s="19"/>
      <c r="J213" s="19"/>
      <c r="K213" s="19"/>
      <c r="L213" s="19"/>
      <c r="M213" s="18">
        <v>36760.21488</v>
      </c>
      <c r="N213" s="18">
        <v>34589.931429999997</v>
      </c>
      <c r="O213" s="22"/>
    </row>
    <row r="214" spans="1:15" ht="33.75" x14ac:dyDescent="0.25">
      <c r="A214" s="6"/>
      <c r="B214" s="16"/>
      <c r="C214" s="48"/>
      <c r="D214" s="17" t="s">
        <v>18</v>
      </c>
      <c r="E214" s="18">
        <f t="shared" si="84"/>
        <v>34574.74886</v>
      </c>
      <c r="F214" s="45">
        <v>5326.8811800000003</v>
      </c>
      <c r="G214" s="18">
        <f>6753.97</f>
        <v>6753.97</v>
      </c>
      <c r="H214" s="19">
        <f>7126.38+1192.772-1219.14064-721.20728</f>
        <v>6378.8040800000008</v>
      </c>
      <c r="I214" s="19"/>
      <c r="J214" s="19"/>
      <c r="K214" s="19"/>
      <c r="L214" s="19"/>
      <c r="M214" s="18">
        <f>7069.28+2127.8236</f>
        <v>9197.1036000000004</v>
      </c>
      <c r="N214" s="18">
        <v>6917.99</v>
      </c>
      <c r="O214" s="22"/>
    </row>
    <row r="215" spans="1:15" ht="22.5" x14ac:dyDescent="0.25">
      <c r="A215" s="6"/>
      <c r="B215" s="16"/>
      <c r="C215" s="48"/>
      <c r="D215" s="17" t="s">
        <v>19</v>
      </c>
      <c r="E215" s="18">
        <f t="shared" si="84"/>
        <v>0</v>
      </c>
      <c r="F215" s="45">
        <v>0</v>
      </c>
      <c r="G215" s="18">
        <v>0</v>
      </c>
      <c r="H215" s="19">
        <v>0</v>
      </c>
      <c r="I215" s="19"/>
      <c r="J215" s="19"/>
      <c r="K215" s="19"/>
      <c r="L215" s="19"/>
      <c r="M215" s="18">
        <v>0</v>
      </c>
      <c r="N215" s="18">
        <v>0</v>
      </c>
      <c r="O215" s="22"/>
    </row>
    <row r="216" spans="1:15" ht="15" customHeight="1" x14ac:dyDescent="0.25">
      <c r="A216" s="6"/>
      <c r="B216" s="16" t="s">
        <v>97</v>
      </c>
      <c r="C216" s="6"/>
      <c r="D216" s="6"/>
      <c r="E216" s="20" t="s">
        <v>24</v>
      </c>
      <c r="F216" s="20" t="s">
        <v>25</v>
      </c>
      <c r="G216" s="20" t="s">
        <v>26</v>
      </c>
      <c r="H216" s="20" t="s">
        <v>27</v>
      </c>
      <c r="I216" s="7" t="s">
        <v>28</v>
      </c>
      <c r="J216" s="7"/>
      <c r="K216" s="7"/>
      <c r="L216" s="7"/>
      <c r="M216" s="20" t="s">
        <v>11</v>
      </c>
      <c r="N216" s="20" t="s">
        <v>12</v>
      </c>
      <c r="O216" s="22"/>
    </row>
    <row r="217" spans="1:15" ht="40.5" customHeight="1" x14ac:dyDescent="0.25">
      <c r="A217" s="6"/>
      <c r="B217" s="16"/>
      <c r="C217" s="6"/>
      <c r="D217" s="6"/>
      <c r="E217" s="20"/>
      <c r="F217" s="20"/>
      <c r="G217" s="20"/>
      <c r="H217" s="20"/>
      <c r="I217" s="24" t="s">
        <v>29</v>
      </c>
      <c r="J217" s="24" t="s">
        <v>30</v>
      </c>
      <c r="K217" s="24" t="s">
        <v>31</v>
      </c>
      <c r="L217" s="24" t="s">
        <v>32</v>
      </c>
      <c r="M217" s="20"/>
      <c r="N217" s="20"/>
      <c r="O217" s="22"/>
    </row>
    <row r="218" spans="1:15" ht="19.5" customHeight="1" x14ac:dyDescent="0.25">
      <c r="A218" s="6"/>
      <c r="B218" s="16"/>
      <c r="C218" s="6"/>
      <c r="D218" s="6"/>
      <c r="E218" s="25">
        <v>4673</v>
      </c>
      <c r="F218" s="25">
        <v>100</v>
      </c>
      <c r="G218" s="25">
        <v>100</v>
      </c>
      <c r="H218" s="25">
        <v>4673</v>
      </c>
      <c r="I218" s="25">
        <v>4673</v>
      </c>
      <c r="J218" s="25">
        <v>4673</v>
      </c>
      <c r="K218" s="25">
        <v>4673</v>
      </c>
      <c r="L218" s="25">
        <v>4673</v>
      </c>
      <c r="M218" s="25" t="s">
        <v>33</v>
      </c>
      <c r="N218" s="25" t="s">
        <v>33</v>
      </c>
      <c r="O218" s="26"/>
    </row>
    <row r="219" spans="1:15" ht="15" customHeight="1" x14ac:dyDescent="0.25">
      <c r="A219" s="6" t="s">
        <v>98</v>
      </c>
      <c r="B219" s="16" t="s">
        <v>99</v>
      </c>
      <c r="C219" s="10"/>
      <c r="D219" s="17" t="s">
        <v>15</v>
      </c>
      <c r="E219" s="18">
        <f>E220+E221+E222+E223</f>
        <v>93342.475999999995</v>
      </c>
      <c r="F219" s="18">
        <f t="shared" ref="F219:G219" si="85">F220+F221+F222+F223</f>
        <v>47849.475999999995</v>
      </c>
      <c r="G219" s="18">
        <f t="shared" si="85"/>
        <v>45493</v>
      </c>
      <c r="H219" s="19">
        <f>H220+H221+H222+H223</f>
        <v>0</v>
      </c>
      <c r="I219" s="19"/>
      <c r="J219" s="19"/>
      <c r="K219" s="19"/>
      <c r="L219" s="19"/>
      <c r="M219" s="18">
        <f>M220+M221+M222+M223</f>
        <v>0</v>
      </c>
      <c r="N219" s="18">
        <f t="shared" ref="N219" si="86">N220+N221+N222+N223</f>
        <v>0</v>
      </c>
      <c r="O219" s="21" t="s">
        <v>40</v>
      </c>
    </row>
    <row r="220" spans="1:15" ht="22.5" x14ac:dyDescent="0.25">
      <c r="A220" s="6"/>
      <c r="B220" s="16"/>
      <c r="C220" s="10"/>
      <c r="D220" s="17" t="s">
        <v>16</v>
      </c>
      <c r="E220" s="18">
        <f>F220+G220+H220+M220+N220</f>
        <v>61550</v>
      </c>
      <c r="F220" s="45">
        <v>31450</v>
      </c>
      <c r="G220" s="18">
        <f>29386+621+194+131-232</f>
        <v>30100</v>
      </c>
      <c r="H220" s="19">
        <v>0</v>
      </c>
      <c r="I220" s="19"/>
      <c r="J220" s="19"/>
      <c r="K220" s="19"/>
      <c r="L220" s="19"/>
      <c r="M220" s="18">
        <v>0</v>
      </c>
      <c r="N220" s="18">
        <v>0</v>
      </c>
      <c r="O220" s="22"/>
    </row>
    <row r="221" spans="1:15" ht="33.75" x14ac:dyDescent="0.25">
      <c r="A221" s="6"/>
      <c r="B221" s="16"/>
      <c r="C221" s="10"/>
      <c r="D221" s="17" t="s">
        <v>17</v>
      </c>
      <c r="E221" s="18">
        <f t="shared" ref="E221:E223" si="87">F221+G221+H221+M221+N221</f>
        <v>0</v>
      </c>
      <c r="F221" s="45">
        <v>0</v>
      </c>
      <c r="G221" s="18">
        <v>0</v>
      </c>
      <c r="H221" s="19">
        <v>0</v>
      </c>
      <c r="I221" s="19"/>
      <c r="J221" s="19"/>
      <c r="K221" s="19"/>
      <c r="L221" s="19"/>
      <c r="M221" s="18">
        <v>0</v>
      </c>
      <c r="N221" s="18">
        <v>0</v>
      </c>
      <c r="O221" s="22"/>
    </row>
    <row r="222" spans="1:15" ht="33.75" x14ac:dyDescent="0.25">
      <c r="A222" s="6"/>
      <c r="B222" s="16"/>
      <c r="C222" s="10"/>
      <c r="D222" s="17" t="s">
        <v>18</v>
      </c>
      <c r="E222" s="18">
        <f t="shared" si="87"/>
        <v>31792.475999999999</v>
      </c>
      <c r="F222" s="45">
        <v>16399.475999999999</v>
      </c>
      <c r="G222" s="18">
        <f>8192+7373+173+54+1-400</f>
        <v>15393</v>
      </c>
      <c r="H222" s="19">
        <v>0</v>
      </c>
      <c r="I222" s="19"/>
      <c r="J222" s="19"/>
      <c r="K222" s="19"/>
      <c r="L222" s="19"/>
      <c r="M222" s="18">
        <v>0</v>
      </c>
      <c r="N222" s="18">
        <v>0</v>
      </c>
      <c r="O222" s="22"/>
    </row>
    <row r="223" spans="1:15" ht="22.5" x14ac:dyDescent="0.25">
      <c r="A223" s="6"/>
      <c r="B223" s="16"/>
      <c r="C223" s="10"/>
      <c r="D223" s="17" t="s">
        <v>19</v>
      </c>
      <c r="E223" s="18">
        <f t="shared" si="87"/>
        <v>0</v>
      </c>
      <c r="F223" s="18">
        <v>0</v>
      </c>
      <c r="G223" s="18">
        <v>0</v>
      </c>
      <c r="H223" s="19">
        <v>0</v>
      </c>
      <c r="I223" s="19"/>
      <c r="J223" s="19"/>
      <c r="K223" s="19"/>
      <c r="L223" s="19"/>
      <c r="M223" s="18">
        <v>0</v>
      </c>
      <c r="N223" s="18">
        <v>0</v>
      </c>
      <c r="O223" s="22"/>
    </row>
    <row r="224" spans="1:15" ht="30.75" customHeight="1" x14ac:dyDescent="0.25">
      <c r="A224" s="6"/>
      <c r="B224" s="16" t="s">
        <v>83</v>
      </c>
      <c r="C224" s="6"/>
      <c r="D224" s="6"/>
      <c r="E224" s="20" t="s">
        <v>24</v>
      </c>
      <c r="F224" s="20" t="s">
        <v>25</v>
      </c>
      <c r="G224" s="20" t="s">
        <v>26</v>
      </c>
      <c r="H224" s="20" t="s">
        <v>27</v>
      </c>
      <c r="I224" s="7" t="s">
        <v>28</v>
      </c>
      <c r="J224" s="7"/>
      <c r="K224" s="7"/>
      <c r="L224" s="7"/>
      <c r="M224" s="20" t="s">
        <v>11</v>
      </c>
      <c r="N224" s="20" t="s">
        <v>12</v>
      </c>
      <c r="O224" s="22"/>
    </row>
    <row r="225" spans="1:15" ht="26.25" customHeight="1" x14ac:dyDescent="0.25">
      <c r="A225" s="6"/>
      <c r="B225" s="16"/>
      <c r="C225" s="6"/>
      <c r="D225" s="6"/>
      <c r="E225" s="20"/>
      <c r="F225" s="20"/>
      <c r="G225" s="20"/>
      <c r="H225" s="20"/>
      <c r="I225" s="24" t="s">
        <v>29</v>
      </c>
      <c r="J225" s="24" t="s">
        <v>30</v>
      </c>
      <c r="K225" s="24" t="s">
        <v>31</v>
      </c>
      <c r="L225" s="24" t="s">
        <v>32</v>
      </c>
      <c r="M225" s="20"/>
      <c r="N225" s="20"/>
      <c r="O225" s="22"/>
    </row>
    <row r="226" spans="1:15" ht="25.5" customHeight="1" x14ac:dyDescent="0.25">
      <c r="A226" s="6"/>
      <c r="B226" s="16"/>
      <c r="C226" s="6"/>
      <c r="D226" s="6"/>
      <c r="E226" s="25">
        <v>100</v>
      </c>
      <c r="F226" s="25">
        <v>100</v>
      </c>
      <c r="G226" s="25">
        <v>100</v>
      </c>
      <c r="H226" s="25" t="s">
        <v>33</v>
      </c>
      <c r="I226" s="25" t="s">
        <v>33</v>
      </c>
      <c r="J226" s="25" t="s">
        <v>33</v>
      </c>
      <c r="K226" s="25" t="s">
        <v>33</v>
      </c>
      <c r="L226" s="25" t="s">
        <v>33</v>
      </c>
      <c r="M226" s="25" t="s">
        <v>33</v>
      </c>
      <c r="N226" s="25" t="s">
        <v>33</v>
      </c>
      <c r="O226" s="26"/>
    </row>
    <row r="227" spans="1:15" ht="15" hidden="1" customHeight="1" x14ac:dyDescent="0.25">
      <c r="A227" s="6" t="s">
        <v>100</v>
      </c>
      <c r="B227" s="16" t="s">
        <v>101</v>
      </c>
      <c r="C227" s="48"/>
      <c r="D227" s="17" t="s">
        <v>15</v>
      </c>
      <c r="E227" s="18">
        <f>E228+E229+E230+E231</f>
        <v>0</v>
      </c>
      <c r="F227" s="18">
        <f t="shared" ref="F227:G227" si="88">F228+F229+F230+F231</f>
        <v>0</v>
      </c>
      <c r="G227" s="18">
        <f t="shared" si="88"/>
        <v>0</v>
      </c>
      <c r="H227" s="19">
        <f>H228+H229+H230+H231</f>
        <v>0</v>
      </c>
      <c r="I227" s="19"/>
      <c r="J227" s="19"/>
      <c r="K227" s="19"/>
      <c r="L227" s="19"/>
      <c r="M227" s="18">
        <f>M228+M229+M230+M231</f>
        <v>0</v>
      </c>
      <c r="N227" s="18">
        <f t="shared" ref="N227" si="89">N228+N229+N230+N231</f>
        <v>0</v>
      </c>
      <c r="O227" s="21" t="s">
        <v>22</v>
      </c>
    </row>
    <row r="228" spans="1:15" ht="22.5" hidden="1" x14ac:dyDescent="0.25">
      <c r="A228" s="6"/>
      <c r="B228" s="16"/>
      <c r="C228" s="48"/>
      <c r="D228" s="17" t="s">
        <v>16</v>
      </c>
      <c r="E228" s="18">
        <f>F228+G228+H228+M228+N228</f>
        <v>0</v>
      </c>
      <c r="F228" s="18">
        <v>0</v>
      </c>
      <c r="G228" s="18">
        <v>0</v>
      </c>
      <c r="H228" s="19">
        <v>0</v>
      </c>
      <c r="I228" s="19"/>
      <c r="J228" s="19"/>
      <c r="K228" s="19"/>
      <c r="L228" s="19"/>
      <c r="M228" s="18">
        <v>0</v>
      </c>
      <c r="N228" s="18">
        <v>0</v>
      </c>
      <c r="O228" s="22"/>
    </row>
    <row r="229" spans="1:15" ht="33.75" hidden="1" x14ac:dyDescent="0.25">
      <c r="A229" s="6"/>
      <c r="B229" s="16"/>
      <c r="C229" s="48"/>
      <c r="D229" s="17" t="s">
        <v>17</v>
      </c>
      <c r="E229" s="18">
        <f t="shared" ref="E229:E231" si="90">F229+G229+H229+M229+N229</f>
        <v>0</v>
      </c>
      <c r="F229" s="18">
        <v>0</v>
      </c>
      <c r="G229" s="18">
        <v>0</v>
      </c>
      <c r="H229" s="19">
        <v>0</v>
      </c>
      <c r="I229" s="19"/>
      <c r="J229" s="19"/>
      <c r="K229" s="19"/>
      <c r="L229" s="19"/>
      <c r="M229" s="18">
        <v>0</v>
      </c>
      <c r="N229" s="18">
        <v>0</v>
      </c>
      <c r="O229" s="22"/>
    </row>
    <row r="230" spans="1:15" ht="33.75" hidden="1" x14ac:dyDescent="0.25">
      <c r="A230" s="6"/>
      <c r="B230" s="16"/>
      <c r="C230" s="48"/>
      <c r="D230" s="17" t="s">
        <v>18</v>
      </c>
      <c r="E230" s="18">
        <f t="shared" si="90"/>
        <v>0</v>
      </c>
      <c r="F230" s="18">
        <v>0</v>
      </c>
      <c r="G230" s="18">
        <v>0</v>
      </c>
      <c r="H230" s="19">
        <v>0</v>
      </c>
      <c r="I230" s="19"/>
      <c r="J230" s="19"/>
      <c r="K230" s="19"/>
      <c r="L230" s="19"/>
      <c r="M230" s="18">
        <v>0</v>
      </c>
      <c r="N230" s="18">
        <v>0</v>
      </c>
      <c r="O230" s="22"/>
    </row>
    <row r="231" spans="1:15" ht="22.5" hidden="1" x14ac:dyDescent="0.25">
      <c r="A231" s="6"/>
      <c r="B231" s="16"/>
      <c r="C231" s="48"/>
      <c r="D231" s="17" t="s">
        <v>19</v>
      </c>
      <c r="E231" s="18">
        <f t="shared" si="90"/>
        <v>0</v>
      </c>
      <c r="F231" s="18">
        <v>0</v>
      </c>
      <c r="G231" s="18">
        <v>0</v>
      </c>
      <c r="H231" s="19">
        <v>0</v>
      </c>
      <c r="I231" s="19"/>
      <c r="J231" s="19"/>
      <c r="K231" s="19"/>
      <c r="L231" s="19"/>
      <c r="M231" s="18">
        <v>0</v>
      </c>
      <c r="N231" s="18">
        <v>0</v>
      </c>
      <c r="O231" s="22"/>
    </row>
    <row r="232" spans="1:15" ht="15" hidden="1" customHeight="1" x14ac:dyDescent="0.25">
      <c r="A232" s="6"/>
      <c r="B232" s="23" t="s">
        <v>102</v>
      </c>
      <c r="C232" s="6"/>
      <c r="D232" s="6"/>
      <c r="E232" s="20" t="s">
        <v>24</v>
      </c>
      <c r="F232" s="20" t="s">
        <v>25</v>
      </c>
      <c r="G232" s="20" t="s">
        <v>26</v>
      </c>
      <c r="H232" s="20" t="s">
        <v>27</v>
      </c>
      <c r="I232" s="7" t="s">
        <v>28</v>
      </c>
      <c r="J232" s="7"/>
      <c r="K232" s="7"/>
      <c r="L232" s="7"/>
      <c r="M232" s="20" t="s">
        <v>11</v>
      </c>
      <c r="N232" s="20" t="s">
        <v>12</v>
      </c>
      <c r="O232" s="22"/>
    </row>
    <row r="233" spans="1:15" ht="22.5" hidden="1" x14ac:dyDescent="0.25">
      <c r="A233" s="6"/>
      <c r="B233" s="23"/>
      <c r="C233" s="6"/>
      <c r="D233" s="6"/>
      <c r="E233" s="20"/>
      <c r="F233" s="20"/>
      <c r="G233" s="20"/>
      <c r="H233" s="20"/>
      <c r="I233" s="24" t="s">
        <v>29</v>
      </c>
      <c r="J233" s="24" t="s">
        <v>30</v>
      </c>
      <c r="K233" s="24" t="s">
        <v>31</v>
      </c>
      <c r="L233" s="24" t="s">
        <v>32</v>
      </c>
      <c r="M233" s="20"/>
      <c r="N233" s="20"/>
      <c r="O233" s="22"/>
    </row>
    <row r="234" spans="1:15" hidden="1" x14ac:dyDescent="0.25">
      <c r="A234" s="6"/>
      <c r="B234" s="23"/>
      <c r="C234" s="6"/>
      <c r="D234" s="6"/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6"/>
    </row>
    <row r="235" spans="1:15" ht="15" customHeight="1" x14ac:dyDescent="0.25">
      <c r="A235" s="6" t="s">
        <v>103</v>
      </c>
      <c r="B235" s="16" t="s">
        <v>104</v>
      </c>
      <c r="C235" s="48"/>
      <c r="D235" s="17" t="s">
        <v>15</v>
      </c>
      <c r="E235" s="18">
        <f>E236+E237+E238+E239</f>
        <v>3168</v>
      </c>
      <c r="F235" s="18">
        <f t="shared" ref="F235:G235" si="91">F236+F237+F238+F239</f>
        <v>898</v>
      </c>
      <c r="G235" s="18">
        <f t="shared" si="91"/>
        <v>500</v>
      </c>
      <c r="H235" s="19">
        <f>H236+H237+H238+H239</f>
        <v>1770</v>
      </c>
      <c r="I235" s="19"/>
      <c r="J235" s="19"/>
      <c r="K235" s="19"/>
      <c r="L235" s="19"/>
      <c r="M235" s="18">
        <f>M236+M237+M238+M239</f>
        <v>0</v>
      </c>
      <c r="N235" s="18">
        <f t="shared" ref="N235" si="92">N236+N237+N238+N239</f>
        <v>0</v>
      </c>
      <c r="O235" s="21" t="s">
        <v>40</v>
      </c>
    </row>
    <row r="236" spans="1:15" ht="22.5" x14ac:dyDescent="0.25">
      <c r="A236" s="6"/>
      <c r="B236" s="16"/>
      <c r="C236" s="48"/>
      <c r="D236" s="17" t="s">
        <v>16</v>
      </c>
      <c r="E236" s="18">
        <f>F236+G236+H236+M236+N236</f>
        <v>3168</v>
      </c>
      <c r="F236" s="18">
        <v>898</v>
      </c>
      <c r="G236" s="18">
        <f>1460-960</f>
        <v>500</v>
      </c>
      <c r="H236" s="19">
        <v>1770</v>
      </c>
      <c r="I236" s="19"/>
      <c r="J236" s="19"/>
      <c r="K236" s="19"/>
      <c r="L236" s="19"/>
      <c r="M236" s="18">
        <v>0</v>
      </c>
      <c r="N236" s="18">
        <v>0</v>
      </c>
      <c r="O236" s="22"/>
    </row>
    <row r="237" spans="1:15" ht="33.75" x14ac:dyDescent="0.25">
      <c r="A237" s="6"/>
      <c r="B237" s="16"/>
      <c r="C237" s="48"/>
      <c r="D237" s="17" t="s">
        <v>17</v>
      </c>
      <c r="E237" s="18">
        <f t="shared" ref="E237:E239" si="93">F237+G237+H237+M237+N237</f>
        <v>0</v>
      </c>
      <c r="F237" s="18">
        <v>0</v>
      </c>
      <c r="G237" s="18">
        <v>0</v>
      </c>
      <c r="H237" s="19">
        <v>0</v>
      </c>
      <c r="I237" s="19"/>
      <c r="J237" s="19"/>
      <c r="K237" s="19"/>
      <c r="L237" s="19"/>
      <c r="M237" s="18">
        <v>0</v>
      </c>
      <c r="N237" s="18">
        <v>0</v>
      </c>
      <c r="O237" s="22"/>
    </row>
    <row r="238" spans="1:15" ht="33.75" x14ac:dyDescent="0.25">
      <c r="A238" s="6"/>
      <c r="B238" s="16"/>
      <c r="C238" s="48"/>
      <c r="D238" s="17" t="s">
        <v>18</v>
      </c>
      <c r="E238" s="18">
        <f t="shared" si="93"/>
        <v>0</v>
      </c>
      <c r="F238" s="18">
        <v>0</v>
      </c>
      <c r="G238" s="18">
        <v>0</v>
      </c>
      <c r="H238" s="19">
        <v>0</v>
      </c>
      <c r="I238" s="19"/>
      <c r="J238" s="19"/>
      <c r="K238" s="19"/>
      <c r="L238" s="19"/>
      <c r="M238" s="18">
        <v>0</v>
      </c>
      <c r="N238" s="18">
        <v>0</v>
      </c>
      <c r="O238" s="22"/>
    </row>
    <row r="239" spans="1:15" ht="22.5" x14ac:dyDescent="0.25">
      <c r="A239" s="6"/>
      <c r="B239" s="16"/>
      <c r="C239" s="48"/>
      <c r="D239" s="17" t="s">
        <v>19</v>
      </c>
      <c r="E239" s="18">
        <f t="shared" si="93"/>
        <v>0</v>
      </c>
      <c r="F239" s="18">
        <v>0</v>
      </c>
      <c r="G239" s="18">
        <v>0</v>
      </c>
      <c r="H239" s="19">
        <v>0</v>
      </c>
      <c r="I239" s="19"/>
      <c r="J239" s="19"/>
      <c r="K239" s="19"/>
      <c r="L239" s="19"/>
      <c r="M239" s="18">
        <v>0</v>
      </c>
      <c r="N239" s="18">
        <v>0</v>
      </c>
      <c r="O239" s="22"/>
    </row>
    <row r="240" spans="1:15" ht="15" customHeight="1" x14ac:dyDescent="0.25">
      <c r="A240" s="6"/>
      <c r="B240" s="49" t="s">
        <v>105</v>
      </c>
      <c r="C240" s="6"/>
      <c r="D240" s="6"/>
      <c r="E240" s="20" t="s">
        <v>24</v>
      </c>
      <c r="F240" s="20" t="s">
        <v>25</v>
      </c>
      <c r="G240" s="20" t="s">
        <v>26</v>
      </c>
      <c r="H240" s="20" t="s">
        <v>27</v>
      </c>
      <c r="I240" s="7" t="s">
        <v>28</v>
      </c>
      <c r="J240" s="7"/>
      <c r="K240" s="7"/>
      <c r="L240" s="7"/>
      <c r="M240" s="20" t="s">
        <v>11</v>
      </c>
      <c r="N240" s="20" t="s">
        <v>12</v>
      </c>
      <c r="O240" s="22"/>
    </row>
    <row r="241" spans="1:15" ht="22.5" x14ac:dyDescent="0.25">
      <c r="A241" s="6"/>
      <c r="B241" s="49"/>
      <c r="C241" s="6"/>
      <c r="D241" s="6"/>
      <c r="E241" s="20"/>
      <c r="F241" s="20"/>
      <c r="G241" s="20"/>
      <c r="H241" s="20"/>
      <c r="I241" s="24" t="s">
        <v>29</v>
      </c>
      <c r="J241" s="24" t="s">
        <v>30</v>
      </c>
      <c r="K241" s="24" t="s">
        <v>31</v>
      </c>
      <c r="L241" s="24" t="s">
        <v>32</v>
      </c>
      <c r="M241" s="20"/>
      <c r="N241" s="20"/>
      <c r="O241" s="22"/>
    </row>
    <row r="242" spans="1:15" ht="35.25" customHeight="1" x14ac:dyDescent="0.25">
      <c r="A242" s="6"/>
      <c r="B242" s="49"/>
      <c r="C242" s="6"/>
      <c r="D242" s="6"/>
      <c r="E242" s="25">
        <v>100</v>
      </c>
      <c r="F242" s="25">
        <v>100</v>
      </c>
      <c r="G242" s="25">
        <v>100</v>
      </c>
      <c r="H242" s="25">
        <v>100</v>
      </c>
      <c r="I242" s="25">
        <v>100</v>
      </c>
      <c r="J242" s="25">
        <v>100</v>
      </c>
      <c r="K242" s="25">
        <v>100</v>
      </c>
      <c r="L242" s="25">
        <v>100</v>
      </c>
      <c r="M242" s="25">
        <v>0</v>
      </c>
      <c r="N242" s="25">
        <v>0</v>
      </c>
      <c r="O242" s="26"/>
    </row>
    <row r="243" spans="1:15" ht="15" customHeight="1" x14ac:dyDescent="0.25">
      <c r="A243" s="6" t="s">
        <v>106</v>
      </c>
      <c r="B243" s="50" t="s">
        <v>107</v>
      </c>
      <c r="C243" s="48"/>
      <c r="D243" s="17" t="s">
        <v>15</v>
      </c>
      <c r="E243" s="18">
        <f>E244+E245+E246+E247</f>
        <v>3000</v>
      </c>
      <c r="F243" s="18">
        <f t="shared" ref="F243:G243" si="94">F244+F245+F246+F247</f>
        <v>0</v>
      </c>
      <c r="G243" s="18">
        <f t="shared" si="94"/>
        <v>679</v>
      </c>
      <c r="H243" s="19">
        <f>H244+H245+H246+H247</f>
        <v>869</v>
      </c>
      <c r="I243" s="19"/>
      <c r="J243" s="19"/>
      <c r="K243" s="19"/>
      <c r="L243" s="19"/>
      <c r="M243" s="18">
        <f>M244+M245+M246+M247</f>
        <v>726</v>
      </c>
      <c r="N243" s="18">
        <f t="shared" ref="N243" si="95">N244+N245+N246+N247</f>
        <v>726</v>
      </c>
      <c r="O243" s="21" t="s">
        <v>40</v>
      </c>
    </row>
    <row r="244" spans="1:15" ht="22.5" x14ac:dyDescent="0.25">
      <c r="A244" s="6"/>
      <c r="B244" s="51"/>
      <c r="C244" s="48"/>
      <c r="D244" s="17" t="s">
        <v>16</v>
      </c>
      <c r="E244" s="18">
        <f>F244+G244+H244+M244+N244</f>
        <v>3000</v>
      </c>
      <c r="F244" s="18">
        <v>0</v>
      </c>
      <c r="G244" s="18">
        <f>315+364</f>
        <v>679</v>
      </c>
      <c r="H244" s="32">
        <f>726+143</f>
        <v>869</v>
      </c>
      <c r="I244" s="19"/>
      <c r="J244" s="19"/>
      <c r="K244" s="19"/>
      <c r="L244" s="19"/>
      <c r="M244" s="18">
        <v>726</v>
      </c>
      <c r="N244" s="18">
        <v>726</v>
      </c>
      <c r="O244" s="22"/>
    </row>
    <row r="245" spans="1:15" ht="33.75" x14ac:dyDescent="0.25">
      <c r="A245" s="6"/>
      <c r="B245" s="51"/>
      <c r="C245" s="48"/>
      <c r="D245" s="17" t="s">
        <v>17</v>
      </c>
      <c r="E245" s="18">
        <f t="shared" ref="E245:E247" si="96">F245+G245+H245+M245+N245</f>
        <v>0</v>
      </c>
      <c r="F245" s="18">
        <v>0</v>
      </c>
      <c r="G245" s="18">
        <v>0</v>
      </c>
      <c r="H245" s="19">
        <v>0</v>
      </c>
      <c r="I245" s="19"/>
      <c r="J245" s="19"/>
      <c r="K245" s="19"/>
      <c r="L245" s="19"/>
      <c r="M245" s="18">
        <v>0</v>
      </c>
      <c r="N245" s="18">
        <v>0</v>
      </c>
      <c r="O245" s="22"/>
    </row>
    <row r="246" spans="1:15" ht="33.75" x14ac:dyDescent="0.25">
      <c r="A246" s="6"/>
      <c r="B246" s="51"/>
      <c r="C246" s="48"/>
      <c r="D246" s="17" t="s">
        <v>18</v>
      </c>
      <c r="E246" s="18">
        <f t="shared" si="96"/>
        <v>0</v>
      </c>
      <c r="F246" s="18">
        <v>0</v>
      </c>
      <c r="G246" s="18">
        <v>0</v>
      </c>
      <c r="H246" s="19">
        <v>0</v>
      </c>
      <c r="I246" s="19"/>
      <c r="J246" s="19"/>
      <c r="K246" s="19"/>
      <c r="L246" s="19"/>
      <c r="M246" s="18">
        <v>0</v>
      </c>
      <c r="N246" s="18">
        <v>0</v>
      </c>
      <c r="O246" s="22"/>
    </row>
    <row r="247" spans="1:15" ht="22.5" x14ac:dyDescent="0.25">
      <c r="A247" s="6"/>
      <c r="B247" s="52"/>
      <c r="C247" s="48"/>
      <c r="D247" s="17" t="s">
        <v>19</v>
      </c>
      <c r="E247" s="18">
        <f t="shared" si="96"/>
        <v>0</v>
      </c>
      <c r="F247" s="18">
        <v>0</v>
      </c>
      <c r="G247" s="18">
        <v>0</v>
      </c>
      <c r="H247" s="19">
        <v>0</v>
      </c>
      <c r="I247" s="19"/>
      <c r="J247" s="19"/>
      <c r="K247" s="19"/>
      <c r="L247" s="19"/>
      <c r="M247" s="18">
        <v>0</v>
      </c>
      <c r="N247" s="18">
        <v>0</v>
      </c>
      <c r="O247" s="22"/>
    </row>
    <row r="248" spans="1:15" ht="15" customHeight="1" x14ac:dyDescent="0.25">
      <c r="A248" s="6"/>
      <c r="B248" s="33" t="s">
        <v>108</v>
      </c>
      <c r="C248" s="6"/>
      <c r="D248" s="6"/>
      <c r="E248" s="20" t="s">
        <v>24</v>
      </c>
      <c r="F248" s="20" t="s">
        <v>25</v>
      </c>
      <c r="G248" s="20" t="s">
        <v>26</v>
      </c>
      <c r="H248" s="20" t="s">
        <v>27</v>
      </c>
      <c r="I248" s="7" t="s">
        <v>28</v>
      </c>
      <c r="J248" s="7"/>
      <c r="K248" s="7"/>
      <c r="L248" s="7"/>
      <c r="M248" s="20" t="s">
        <v>11</v>
      </c>
      <c r="N248" s="20" t="s">
        <v>12</v>
      </c>
      <c r="O248" s="22"/>
    </row>
    <row r="249" spans="1:15" ht="22.5" x14ac:dyDescent="0.25">
      <c r="A249" s="6"/>
      <c r="B249" s="35"/>
      <c r="C249" s="6"/>
      <c r="D249" s="6"/>
      <c r="E249" s="20"/>
      <c r="F249" s="20"/>
      <c r="G249" s="20"/>
      <c r="H249" s="20"/>
      <c r="I249" s="24" t="s">
        <v>29</v>
      </c>
      <c r="J249" s="24" t="s">
        <v>30</v>
      </c>
      <c r="K249" s="24" t="s">
        <v>31</v>
      </c>
      <c r="L249" s="24" t="s">
        <v>32</v>
      </c>
      <c r="M249" s="20"/>
      <c r="N249" s="20"/>
      <c r="O249" s="22"/>
    </row>
    <row r="250" spans="1:15" ht="23.25" customHeight="1" x14ac:dyDescent="0.25">
      <c r="A250" s="6"/>
      <c r="B250" s="35"/>
      <c r="C250" s="6"/>
      <c r="D250" s="6"/>
      <c r="E250" s="25">
        <v>100</v>
      </c>
      <c r="F250" s="25">
        <v>0</v>
      </c>
      <c r="G250" s="25">
        <v>100</v>
      </c>
      <c r="H250" s="25">
        <v>100</v>
      </c>
      <c r="I250" s="25">
        <v>100</v>
      </c>
      <c r="J250" s="25">
        <v>100</v>
      </c>
      <c r="K250" s="25">
        <v>100</v>
      </c>
      <c r="L250" s="25">
        <v>100</v>
      </c>
      <c r="M250" s="25">
        <v>100</v>
      </c>
      <c r="N250" s="25">
        <v>100</v>
      </c>
      <c r="O250" s="26"/>
    </row>
    <row r="251" spans="1:15" hidden="1" x14ac:dyDescent="0.25">
      <c r="A251" s="42" t="s">
        <v>109</v>
      </c>
      <c r="B251" s="53" t="s">
        <v>110</v>
      </c>
      <c r="C251" s="54"/>
      <c r="D251" s="17" t="s">
        <v>15</v>
      </c>
      <c r="E251" s="18">
        <f>E252+E253+E254+E255</f>
        <v>0</v>
      </c>
      <c r="F251" s="18">
        <f t="shared" ref="F251:G251" si="97">F252+F253+F254+F255</f>
        <v>0</v>
      </c>
      <c r="G251" s="18">
        <f t="shared" si="97"/>
        <v>0</v>
      </c>
      <c r="H251" s="19">
        <f>H252+H253+H254+H255</f>
        <v>0</v>
      </c>
      <c r="I251" s="19"/>
      <c r="J251" s="19"/>
      <c r="K251" s="19"/>
      <c r="L251" s="19"/>
      <c r="M251" s="18">
        <f>M252+M253+M254+M255</f>
        <v>0</v>
      </c>
      <c r="N251" s="18">
        <f t="shared" ref="N251" si="98">N252+N253+N254+N255</f>
        <v>0</v>
      </c>
      <c r="O251" s="21"/>
    </row>
    <row r="252" spans="1:15" ht="22.5" hidden="1" x14ac:dyDescent="0.25">
      <c r="A252" s="42"/>
      <c r="B252" s="55"/>
      <c r="C252" s="54"/>
      <c r="D252" s="17" t="s">
        <v>16</v>
      </c>
      <c r="E252" s="18">
        <f>F252+G252+H252+M252+N252</f>
        <v>0</v>
      </c>
      <c r="F252" s="18">
        <v>0</v>
      </c>
      <c r="G252" s="18">
        <v>0</v>
      </c>
      <c r="H252" s="19">
        <v>0</v>
      </c>
      <c r="I252" s="19"/>
      <c r="J252" s="19"/>
      <c r="K252" s="19"/>
      <c r="L252" s="19"/>
      <c r="M252" s="18">
        <v>0</v>
      </c>
      <c r="N252" s="18">
        <v>0</v>
      </c>
      <c r="O252" s="22"/>
    </row>
    <row r="253" spans="1:15" ht="33.75" hidden="1" x14ac:dyDescent="0.25">
      <c r="A253" s="42"/>
      <c r="B253" s="55"/>
      <c r="C253" s="54"/>
      <c r="D253" s="17" t="s">
        <v>17</v>
      </c>
      <c r="E253" s="18">
        <f t="shared" ref="E253:E255" si="99">F253+G253+H253+M253+N253</f>
        <v>0</v>
      </c>
      <c r="F253" s="18">
        <v>0</v>
      </c>
      <c r="G253" s="18">
        <v>0</v>
      </c>
      <c r="H253" s="19">
        <v>0</v>
      </c>
      <c r="I253" s="19"/>
      <c r="J253" s="19"/>
      <c r="K253" s="19"/>
      <c r="L253" s="19"/>
      <c r="M253" s="18">
        <v>0</v>
      </c>
      <c r="N253" s="18">
        <v>0</v>
      </c>
      <c r="O253" s="22"/>
    </row>
    <row r="254" spans="1:15" ht="33.75" hidden="1" x14ac:dyDescent="0.25">
      <c r="A254" s="42"/>
      <c r="B254" s="55"/>
      <c r="C254" s="54"/>
      <c r="D254" s="17" t="s">
        <v>18</v>
      </c>
      <c r="E254" s="18">
        <f t="shared" si="99"/>
        <v>0</v>
      </c>
      <c r="F254" s="18">
        <v>0</v>
      </c>
      <c r="G254" s="18">
        <v>0</v>
      </c>
      <c r="H254" s="19">
        <v>0</v>
      </c>
      <c r="I254" s="19"/>
      <c r="J254" s="19"/>
      <c r="K254" s="19"/>
      <c r="L254" s="19"/>
      <c r="M254" s="18">
        <v>0</v>
      </c>
      <c r="N254" s="18">
        <v>0</v>
      </c>
      <c r="O254" s="22"/>
    </row>
    <row r="255" spans="1:15" ht="22.5" hidden="1" x14ac:dyDescent="0.25">
      <c r="A255" s="42"/>
      <c r="B255" s="56"/>
      <c r="C255" s="54"/>
      <c r="D255" s="17" t="s">
        <v>19</v>
      </c>
      <c r="E255" s="18">
        <f t="shared" si="99"/>
        <v>0</v>
      </c>
      <c r="F255" s="18">
        <v>0</v>
      </c>
      <c r="G255" s="18">
        <v>0</v>
      </c>
      <c r="H255" s="19">
        <v>0</v>
      </c>
      <c r="I255" s="19"/>
      <c r="J255" s="19"/>
      <c r="K255" s="19"/>
      <c r="L255" s="19"/>
      <c r="M255" s="18">
        <v>0</v>
      </c>
      <c r="N255" s="18">
        <v>0</v>
      </c>
      <c r="O255" s="22"/>
    </row>
    <row r="256" spans="1:15" ht="15" hidden="1" customHeight="1" x14ac:dyDescent="0.25">
      <c r="A256" s="42"/>
      <c r="B256" s="57" t="s">
        <v>111</v>
      </c>
      <c r="C256" s="42"/>
      <c r="D256" s="6"/>
      <c r="E256" s="20" t="s">
        <v>24</v>
      </c>
      <c r="F256" s="20" t="s">
        <v>25</v>
      </c>
      <c r="G256" s="20" t="s">
        <v>26</v>
      </c>
      <c r="H256" s="20" t="s">
        <v>27</v>
      </c>
      <c r="I256" s="7" t="s">
        <v>28</v>
      </c>
      <c r="J256" s="7"/>
      <c r="K256" s="7"/>
      <c r="L256" s="7"/>
      <c r="M256" s="20" t="s">
        <v>11</v>
      </c>
      <c r="N256" s="20" t="s">
        <v>12</v>
      </c>
      <c r="O256" s="22"/>
    </row>
    <row r="257" spans="1:15" ht="22.5" hidden="1" x14ac:dyDescent="0.25">
      <c r="A257" s="42"/>
      <c r="B257" s="57"/>
      <c r="C257" s="42"/>
      <c r="D257" s="6"/>
      <c r="E257" s="20"/>
      <c r="F257" s="20"/>
      <c r="G257" s="20"/>
      <c r="H257" s="20"/>
      <c r="I257" s="24" t="s">
        <v>29</v>
      </c>
      <c r="J257" s="24" t="s">
        <v>30</v>
      </c>
      <c r="K257" s="24" t="s">
        <v>31</v>
      </c>
      <c r="L257" s="24" t="s">
        <v>32</v>
      </c>
      <c r="M257" s="20"/>
      <c r="N257" s="20"/>
      <c r="O257" s="22"/>
    </row>
    <row r="258" spans="1:15" hidden="1" x14ac:dyDescent="0.25">
      <c r="A258" s="42"/>
      <c r="B258" s="57"/>
      <c r="C258" s="42"/>
      <c r="D258" s="6"/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6"/>
    </row>
    <row r="259" spans="1:15" hidden="1" x14ac:dyDescent="0.25">
      <c r="A259" s="42"/>
      <c r="B259" s="33" t="s">
        <v>112</v>
      </c>
      <c r="C259" s="54"/>
      <c r="D259" s="17" t="s">
        <v>15</v>
      </c>
      <c r="E259" s="18">
        <f>E260+E261+E262+E263</f>
        <v>0</v>
      </c>
      <c r="F259" s="18">
        <f t="shared" ref="F259:G259" si="100">F260+F261+F262+F263</f>
        <v>0</v>
      </c>
      <c r="G259" s="18">
        <f t="shared" si="100"/>
        <v>0</v>
      </c>
      <c r="H259" s="19">
        <f>H260+H261+H262+H263</f>
        <v>0</v>
      </c>
      <c r="I259" s="19"/>
      <c r="J259" s="19"/>
      <c r="K259" s="19"/>
      <c r="L259" s="19"/>
      <c r="M259" s="18">
        <f>M260+M261+M262+M263</f>
        <v>0</v>
      </c>
      <c r="N259" s="18">
        <f t="shared" ref="N259" si="101">N260+N261+N262+N263</f>
        <v>0</v>
      </c>
      <c r="O259" s="21"/>
    </row>
    <row r="260" spans="1:15" ht="22.5" hidden="1" x14ac:dyDescent="0.25">
      <c r="A260" s="42"/>
      <c r="B260" s="35"/>
      <c r="C260" s="54"/>
      <c r="D260" s="17" t="s">
        <v>16</v>
      </c>
      <c r="E260" s="18">
        <f>F260+G260+H260+M260+N260</f>
        <v>0</v>
      </c>
      <c r="F260" s="18">
        <v>0</v>
      </c>
      <c r="G260" s="18">
        <v>0</v>
      </c>
      <c r="H260" s="19">
        <v>0</v>
      </c>
      <c r="I260" s="19"/>
      <c r="J260" s="19"/>
      <c r="K260" s="19"/>
      <c r="L260" s="19"/>
      <c r="M260" s="18">
        <v>0</v>
      </c>
      <c r="N260" s="18">
        <v>0</v>
      </c>
      <c r="O260" s="22"/>
    </row>
    <row r="261" spans="1:15" ht="33.75" hidden="1" x14ac:dyDescent="0.25">
      <c r="A261" s="42"/>
      <c r="B261" s="35"/>
      <c r="C261" s="54"/>
      <c r="D261" s="17" t="s">
        <v>17</v>
      </c>
      <c r="E261" s="18">
        <f t="shared" ref="E261:E263" si="102">F261+G261+H261+M261+N261</f>
        <v>0</v>
      </c>
      <c r="F261" s="18">
        <v>0</v>
      </c>
      <c r="G261" s="18">
        <v>0</v>
      </c>
      <c r="H261" s="19">
        <v>0</v>
      </c>
      <c r="I261" s="19"/>
      <c r="J261" s="19"/>
      <c r="K261" s="19"/>
      <c r="L261" s="19"/>
      <c r="M261" s="18">
        <v>0</v>
      </c>
      <c r="N261" s="18">
        <v>0</v>
      </c>
      <c r="O261" s="22"/>
    </row>
    <row r="262" spans="1:15" ht="33.75" hidden="1" x14ac:dyDescent="0.25">
      <c r="A262" s="42"/>
      <c r="B262" s="35"/>
      <c r="C262" s="54"/>
      <c r="D262" s="17" t="s">
        <v>18</v>
      </c>
      <c r="E262" s="18">
        <f t="shared" si="102"/>
        <v>0</v>
      </c>
      <c r="F262" s="18">
        <v>0</v>
      </c>
      <c r="G262" s="18">
        <v>0</v>
      </c>
      <c r="H262" s="19">
        <v>0</v>
      </c>
      <c r="I262" s="19"/>
      <c r="J262" s="19"/>
      <c r="K262" s="19"/>
      <c r="L262" s="19"/>
      <c r="M262" s="18">
        <v>0</v>
      </c>
      <c r="N262" s="18">
        <v>0</v>
      </c>
      <c r="O262" s="22"/>
    </row>
    <row r="263" spans="1:15" ht="22.5" hidden="1" x14ac:dyDescent="0.25">
      <c r="A263" s="42"/>
      <c r="B263" s="40"/>
      <c r="C263" s="54"/>
      <c r="D263" s="17" t="s">
        <v>19</v>
      </c>
      <c r="E263" s="18">
        <f t="shared" si="102"/>
        <v>0</v>
      </c>
      <c r="F263" s="18">
        <v>0</v>
      </c>
      <c r="G263" s="18">
        <v>0</v>
      </c>
      <c r="H263" s="19">
        <v>0</v>
      </c>
      <c r="I263" s="19"/>
      <c r="J263" s="19"/>
      <c r="K263" s="19"/>
      <c r="L263" s="19"/>
      <c r="M263" s="18">
        <v>0</v>
      </c>
      <c r="N263" s="18">
        <v>0</v>
      </c>
      <c r="O263" s="22"/>
    </row>
    <row r="264" spans="1:15" hidden="1" x14ac:dyDescent="0.25">
      <c r="A264" s="42"/>
      <c r="B264" s="23" t="s">
        <v>113</v>
      </c>
      <c r="C264" s="42"/>
      <c r="D264" s="6"/>
      <c r="E264" s="20" t="s">
        <v>24</v>
      </c>
      <c r="F264" s="20" t="s">
        <v>25</v>
      </c>
      <c r="G264" s="20" t="s">
        <v>26</v>
      </c>
      <c r="H264" s="20" t="s">
        <v>27</v>
      </c>
      <c r="I264" s="7" t="s">
        <v>28</v>
      </c>
      <c r="J264" s="7"/>
      <c r="K264" s="7"/>
      <c r="L264" s="7"/>
      <c r="M264" s="20" t="s">
        <v>11</v>
      </c>
      <c r="N264" s="20" t="s">
        <v>12</v>
      </c>
      <c r="O264" s="22"/>
    </row>
    <row r="265" spans="1:15" ht="22.5" hidden="1" x14ac:dyDescent="0.25">
      <c r="A265" s="42"/>
      <c r="B265" s="23"/>
      <c r="C265" s="42"/>
      <c r="D265" s="6"/>
      <c r="E265" s="20"/>
      <c r="F265" s="20"/>
      <c r="G265" s="20"/>
      <c r="H265" s="20"/>
      <c r="I265" s="24" t="s">
        <v>29</v>
      </c>
      <c r="J265" s="24" t="s">
        <v>30</v>
      </c>
      <c r="K265" s="24" t="s">
        <v>31</v>
      </c>
      <c r="L265" s="24" t="s">
        <v>32</v>
      </c>
      <c r="M265" s="20"/>
      <c r="N265" s="20"/>
      <c r="O265" s="22"/>
    </row>
    <row r="266" spans="1:15" ht="18.75" hidden="1" customHeight="1" x14ac:dyDescent="0.25">
      <c r="A266" s="42"/>
      <c r="B266" s="23"/>
      <c r="C266" s="42"/>
      <c r="D266" s="6"/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6"/>
    </row>
    <row r="267" spans="1:15" hidden="1" x14ac:dyDescent="0.25">
      <c r="A267" s="42"/>
      <c r="B267" s="33" t="s">
        <v>114</v>
      </c>
      <c r="C267" s="54"/>
      <c r="D267" s="17" t="s">
        <v>15</v>
      </c>
      <c r="E267" s="18">
        <f>E268+E269+E270+E271</f>
        <v>0</v>
      </c>
      <c r="F267" s="18">
        <f t="shared" ref="F267:G267" si="103">F268+F269+F270+F271</f>
        <v>0</v>
      </c>
      <c r="G267" s="18">
        <f t="shared" si="103"/>
        <v>0</v>
      </c>
      <c r="H267" s="19">
        <f>H268+H269+H270+H271</f>
        <v>0</v>
      </c>
      <c r="I267" s="19"/>
      <c r="J267" s="19"/>
      <c r="K267" s="19"/>
      <c r="L267" s="19"/>
      <c r="M267" s="18">
        <f>M268+M269+M270+M271</f>
        <v>0</v>
      </c>
      <c r="N267" s="18">
        <f t="shared" ref="N267" si="104">N268+N269+N270+N271</f>
        <v>0</v>
      </c>
      <c r="O267" s="21"/>
    </row>
    <row r="268" spans="1:15" ht="22.5" hidden="1" x14ac:dyDescent="0.25">
      <c r="A268" s="42"/>
      <c r="B268" s="35"/>
      <c r="C268" s="54"/>
      <c r="D268" s="17" t="s">
        <v>16</v>
      </c>
      <c r="E268" s="18">
        <f>F268+G268+H268+M268+N268</f>
        <v>0</v>
      </c>
      <c r="F268" s="18">
        <v>0</v>
      </c>
      <c r="G268" s="18">
        <v>0</v>
      </c>
      <c r="H268" s="19">
        <v>0</v>
      </c>
      <c r="I268" s="19"/>
      <c r="J268" s="19"/>
      <c r="K268" s="19"/>
      <c r="L268" s="19"/>
      <c r="M268" s="18">
        <v>0</v>
      </c>
      <c r="N268" s="18">
        <v>0</v>
      </c>
      <c r="O268" s="22"/>
    </row>
    <row r="269" spans="1:15" ht="33.75" hidden="1" x14ac:dyDescent="0.25">
      <c r="A269" s="42"/>
      <c r="B269" s="35"/>
      <c r="C269" s="54"/>
      <c r="D269" s="17" t="s">
        <v>17</v>
      </c>
      <c r="E269" s="18">
        <f t="shared" ref="E269:E271" si="105">F269+G269+H269+M269+N269</f>
        <v>0</v>
      </c>
      <c r="F269" s="18">
        <v>0</v>
      </c>
      <c r="G269" s="18">
        <v>0</v>
      </c>
      <c r="H269" s="19">
        <v>0</v>
      </c>
      <c r="I269" s="19"/>
      <c r="J269" s="19"/>
      <c r="K269" s="19"/>
      <c r="L269" s="19"/>
      <c r="M269" s="18">
        <v>0</v>
      </c>
      <c r="N269" s="18">
        <v>0</v>
      </c>
      <c r="O269" s="22"/>
    </row>
    <row r="270" spans="1:15" ht="33.75" hidden="1" x14ac:dyDescent="0.25">
      <c r="A270" s="42"/>
      <c r="B270" s="35"/>
      <c r="C270" s="54"/>
      <c r="D270" s="17" t="s">
        <v>18</v>
      </c>
      <c r="E270" s="18">
        <f t="shared" si="105"/>
        <v>0</v>
      </c>
      <c r="F270" s="18">
        <v>0</v>
      </c>
      <c r="G270" s="18">
        <v>0</v>
      </c>
      <c r="H270" s="19">
        <v>0</v>
      </c>
      <c r="I270" s="19"/>
      <c r="J270" s="19"/>
      <c r="K270" s="19"/>
      <c r="L270" s="19"/>
      <c r="M270" s="18">
        <v>0</v>
      </c>
      <c r="N270" s="18">
        <v>0</v>
      </c>
      <c r="O270" s="22"/>
    </row>
    <row r="271" spans="1:15" ht="22.5" hidden="1" x14ac:dyDescent="0.25">
      <c r="A271" s="42"/>
      <c r="B271" s="40"/>
      <c r="C271" s="54"/>
      <c r="D271" s="17" t="s">
        <v>19</v>
      </c>
      <c r="E271" s="18">
        <f t="shared" si="105"/>
        <v>0</v>
      </c>
      <c r="F271" s="18">
        <v>0</v>
      </c>
      <c r="G271" s="18">
        <v>0</v>
      </c>
      <c r="H271" s="19">
        <v>0</v>
      </c>
      <c r="I271" s="19"/>
      <c r="J271" s="19"/>
      <c r="K271" s="19"/>
      <c r="L271" s="19"/>
      <c r="M271" s="18">
        <v>0</v>
      </c>
      <c r="N271" s="18">
        <v>0</v>
      </c>
      <c r="O271" s="22"/>
    </row>
    <row r="272" spans="1:15" hidden="1" x14ac:dyDescent="0.25">
      <c r="A272" s="42"/>
      <c r="B272" s="23" t="s">
        <v>115</v>
      </c>
      <c r="C272" s="42"/>
      <c r="D272" s="6"/>
      <c r="E272" s="20" t="s">
        <v>24</v>
      </c>
      <c r="F272" s="20" t="s">
        <v>25</v>
      </c>
      <c r="G272" s="20" t="s">
        <v>26</v>
      </c>
      <c r="H272" s="20" t="s">
        <v>27</v>
      </c>
      <c r="I272" s="7" t="s">
        <v>28</v>
      </c>
      <c r="J272" s="7"/>
      <c r="K272" s="7"/>
      <c r="L272" s="7"/>
      <c r="M272" s="20" t="s">
        <v>11</v>
      </c>
      <c r="N272" s="20" t="s">
        <v>12</v>
      </c>
      <c r="O272" s="22"/>
    </row>
    <row r="273" spans="1:15" ht="22.5" hidden="1" x14ac:dyDescent="0.25">
      <c r="A273" s="42"/>
      <c r="B273" s="23"/>
      <c r="C273" s="42"/>
      <c r="D273" s="6"/>
      <c r="E273" s="20"/>
      <c r="F273" s="20"/>
      <c r="G273" s="20"/>
      <c r="H273" s="20"/>
      <c r="I273" s="24" t="s">
        <v>29</v>
      </c>
      <c r="J273" s="24" t="s">
        <v>30</v>
      </c>
      <c r="K273" s="24" t="s">
        <v>31</v>
      </c>
      <c r="L273" s="24" t="s">
        <v>32</v>
      </c>
      <c r="M273" s="20"/>
      <c r="N273" s="20"/>
      <c r="O273" s="22"/>
    </row>
    <row r="274" spans="1:15" hidden="1" x14ac:dyDescent="0.25">
      <c r="A274" s="42"/>
      <c r="B274" s="23"/>
      <c r="C274" s="42"/>
      <c r="D274" s="6"/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6"/>
    </row>
    <row r="275" spans="1:15" hidden="1" x14ac:dyDescent="0.25">
      <c r="A275" s="6" t="s">
        <v>116</v>
      </c>
      <c r="B275" s="16" t="s">
        <v>117</v>
      </c>
      <c r="C275" s="48"/>
      <c r="D275" s="17" t="s">
        <v>15</v>
      </c>
      <c r="E275" s="18">
        <f>E276+E277+E278+E279</f>
        <v>0</v>
      </c>
      <c r="F275" s="18">
        <f t="shared" ref="F275:G275" si="106">F276+F277+F278+F279</f>
        <v>0</v>
      </c>
      <c r="G275" s="18">
        <f t="shared" si="106"/>
        <v>0</v>
      </c>
      <c r="H275" s="19">
        <f>H276+H277+H278+H279</f>
        <v>0</v>
      </c>
      <c r="I275" s="19"/>
      <c r="J275" s="19"/>
      <c r="K275" s="19"/>
      <c r="L275" s="19"/>
      <c r="M275" s="18">
        <f>M276+M277+M278+M279</f>
        <v>0</v>
      </c>
      <c r="N275" s="18">
        <f t="shared" ref="N275" si="107">N276+N277+N278+N279</f>
        <v>0</v>
      </c>
      <c r="O275" s="20"/>
    </row>
    <row r="276" spans="1:15" ht="22.5" hidden="1" x14ac:dyDescent="0.25">
      <c r="A276" s="6"/>
      <c r="B276" s="16"/>
      <c r="C276" s="48"/>
      <c r="D276" s="17" t="s">
        <v>16</v>
      </c>
      <c r="E276" s="18">
        <f>F276+G276+H276+M276+N276</f>
        <v>0</v>
      </c>
      <c r="F276" s="18">
        <f>F281</f>
        <v>0</v>
      </c>
      <c r="G276" s="18">
        <f>G281</f>
        <v>0</v>
      </c>
      <c r="H276" s="19">
        <f>H281</f>
        <v>0</v>
      </c>
      <c r="I276" s="19"/>
      <c r="J276" s="19"/>
      <c r="K276" s="19"/>
      <c r="L276" s="19"/>
      <c r="M276" s="18">
        <f>M281</f>
        <v>0</v>
      </c>
      <c r="N276" s="18">
        <f>N281</f>
        <v>0</v>
      </c>
      <c r="O276" s="20"/>
    </row>
    <row r="277" spans="1:15" ht="33.75" hidden="1" x14ac:dyDescent="0.25">
      <c r="A277" s="6"/>
      <c r="B277" s="16"/>
      <c r="C277" s="48"/>
      <c r="D277" s="17" t="s">
        <v>17</v>
      </c>
      <c r="E277" s="18">
        <f t="shared" ref="E277:E279" si="108">F277+G277+H277+M277+N277</f>
        <v>0</v>
      </c>
      <c r="F277" s="18">
        <f t="shared" ref="F277:H279" si="109">F282</f>
        <v>0</v>
      </c>
      <c r="G277" s="18">
        <f t="shared" si="109"/>
        <v>0</v>
      </c>
      <c r="H277" s="19">
        <f t="shared" si="109"/>
        <v>0</v>
      </c>
      <c r="I277" s="19"/>
      <c r="J277" s="19"/>
      <c r="K277" s="19"/>
      <c r="L277" s="19"/>
      <c r="M277" s="18">
        <f t="shared" ref="M277:N279" si="110">M282</f>
        <v>0</v>
      </c>
      <c r="N277" s="18">
        <f t="shared" si="110"/>
        <v>0</v>
      </c>
      <c r="O277" s="20"/>
    </row>
    <row r="278" spans="1:15" ht="33.75" hidden="1" x14ac:dyDescent="0.25">
      <c r="A278" s="6"/>
      <c r="B278" s="16"/>
      <c r="C278" s="48"/>
      <c r="D278" s="17" t="s">
        <v>18</v>
      </c>
      <c r="E278" s="18">
        <f t="shared" si="108"/>
        <v>0</v>
      </c>
      <c r="F278" s="18">
        <f t="shared" si="109"/>
        <v>0</v>
      </c>
      <c r="G278" s="18">
        <f t="shared" si="109"/>
        <v>0</v>
      </c>
      <c r="H278" s="19">
        <f t="shared" si="109"/>
        <v>0</v>
      </c>
      <c r="I278" s="19"/>
      <c r="J278" s="19"/>
      <c r="K278" s="19"/>
      <c r="L278" s="19"/>
      <c r="M278" s="18">
        <f t="shared" si="110"/>
        <v>0</v>
      </c>
      <c r="N278" s="18">
        <f t="shared" si="110"/>
        <v>0</v>
      </c>
      <c r="O278" s="20"/>
    </row>
    <row r="279" spans="1:15" ht="22.5" hidden="1" x14ac:dyDescent="0.25">
      <c r="A279" s="6"/>
      <c r="B279" s="16"/>
      <c r="C279" s="48"/>
      <c r="D279" s="17" t="s">
        <v>19</v>
      </c>
      <c r="E279" s="18">
        <f t="shared" si="108"/>
        <v>0</v>
      </c>
      <c r="F279" s="18">
        <f t="shared" si="109"/>
        <v>0</v>
      </c>
      <c r="G279" s="18">
        <f t="shared" si="109"/>
        <v>0</v>
      </c>
      <c r="H279" s="19">
        <f t="shared" si="109"/>
        <v>0</v>
      </c>
      <c r="I279" s="19"/>
      <c r="J279" s="19"/>
      <c r="K279" s="19"/>
      <c r="L279" s="19"/>
      <c r="M279" s="18">
        <f t="shared" si="110"/>
        <v>0</v>
      </c>
      <c r="N279" s="18">
        <f t="shared" si="110"/>
        <v>0</v>
      </c>
      <c r="O279" s="20"/>
    </row>
    <row r="280" spans="1:15" hidden="1" x14ac:dyDescent="0.25">
      <c r="A280" s="6" t="s">
        <v>118</v>
      </c>
      <c r="B280" s="16" t="s">
        <v>119</v>
      </c>
      <c r="C280" s="48"/>
      <c r="D280" s="17" t="s">
        <v>15</v>
      </c>
      <c r="E280" s="18">
        <f>E281+E282+E283+E284</f>
        <v>0</v>
      </c>
      <c r="F280" s="18">
        <f t="shared" ref="F280:G280" si="111">F281+F282+F283+F284</f>
        <v>0</v>
      </c>
      <c r="G280" s="18">
        <f t="shared" si="111"/>
        <v>0</v>
      </c>
      <c r="H280" s="19">
        <f>H281+H282+H283+H284</f>
        <v>0</v>
      </c>
      <c r="I280" s="19"/>
      <c r="J280" s="19"/>
      <c r="K280" s="19"/>
      <c r="L280" s="19"/>
      <c r="M280" s="18">
        <f>M281+M282+M283+M284</f>
        <v>0</v>
      </c>
      <c r="N280" s="18">
        <f t="shared" ref="N280" si="112">N281+N282+N283+N284</f>
        <v>0</v>
      </c>
      <c r="O280" s="21" t="s">
        <v>22</v>
      </c>
    </row>
    <row r="281" spans="1:15" ht="22.5" hidden="1" x14ac:dyDescent="0.25">
      <c r="A281" s="6"/>
      <c r="B281" s="16"/>
      <c r="C281" s="48"/>
      <c r="D281" s="17" t="s">
        <v>16</v>
      </c>
      <c r="E281" s="18">
        <f>F281+G281+H281+M281+N281</f>
        <v>0</v>
      </c>
      <c r="F281" s="18">
        <v>0</v>
      </c>
      <c r="G281" s="18">
        <v>0</v>
      </c>
      <c r="H281" s="19">
        <v>0</v>
      </c>
      <c r="I281" s="19"/>
      <c r="J281" s="19"/>
      <c r="K281" s="19"/>
      <c r="L281" s="19"/>
      <c r="M281" s="18">
        <v>0</v>
      </c>
      <c r="N281" s="18">
        <v>0</v>
      </c>
      <c r="O281" s="22"/>
    </row>
    <row r="282" spans="1:15" ht="33.75" hidden="1" x14ac:dyDescent="0.25">
      <c r="A282" s="6"/>
      <c r="B282" s="16"/>
      <c r="C282" s="48"/>
      <c r="D282" s="17" t="s">
        <v>17</v>
      </c>
      <c r="E282" s="18">
        <f t="shared" ref="E282:E284" si="113">F282+G282+H282+M282+N282</f>
        <v>0</v>
      </c>
      <c r="F282" s="18">
        <v>0</v>
      </c>
      <c r="G282" s="18">
        <v>0</v>
      </c>
      <c r="H282" s="19">
        <v>0</v>
      </c>
      <c r="I282" s="19"/>
      <c r="J282" s="19"/>
      <c r="K282" s="19"/>
      <c r="L282" s="19"/>
      <c r="M282" s="18">
        <v>0</v>
      </c>
      <c r="N282" s="18">
        <v>0</v>
      </c>
      <c r="O282" s="22"/>
    </row>
    <row r="283" spans="1:15" ht="33.75" hidden="1" x14ac:dyDescent="0.25">
      <c r="A283" s="6"/>
      <c r="B283" s="16"/>
      <c r="C283" s="48"/>
      <c r="D283" s="17" t="s">
        <v>18</v>
      </c>
      <c r="E283" s="18">
        <f t="shared" si="113"/>
        <v>0</v>
      </c>
      <c r="F283" s="18">
        <v>0</v>
      </c>
      <c r="G283" s="18">
        <v>0</v>
      </c>
      <c r="H283" s="19">
        <v>0</v>
      </c>
      <c r="I283" s="19"/>
      <c r="J283" s="19"/>
      <c r="K283" s="19"/>
      <c r="L283" s="19"/>
      <c r="M283" s="18">
        <v>0</v>
      </c>
      <c r="N283" s="18">
        <v>0</v>
      </c>
      <c r="O283" s="22"/>
    </row>
    <row r="284" spans="1:15" ht="22.5" hidden="1" x14ac:dyDescent="0.25">
      <c r="A284" s="6"/>
      <c r="B284" s="16"/>
      <c r="C284" s="48"/>
      <c r="D284" s="17" t="s">
        <v>19</v>
      </c>
      <c r="E284" s="18">
        <f t="shared" si="113"/>
        <v>0</v>
      </c>
      <c r="F284" s="18">
        <v>0</v>
      </c>
      <c r="G284" s="18">
        <v>0</v>
      </c>
      <c r="H284" s="19">
        <v>0</v>
      </c>
      <c r="I284" s="19"/>
      <c r="J284" s="19"/>
      <c r="K284" s="19"/>
      <c r="L284" s="19"/>
      <c r="M284" s="18">
        <v>0</v>
      </c>
      <c r="N284" s="18">
        <v>0</v>
      </c>
      <c r="O284" s="22"/>
    </row>
    <row r="285" spans="1:15" ht="15" hidden="1" customHeight="1" x14ac:dyDescent="0.25">
      <c r="A285" s="6"/>
      <c r="B285" s="16" t="s">
        <v>120</v>
      </c>
      <c r="C285" s="6"/>
      <c r="D285" s="6"/>
      <c r="E285" s="20" t="s">
        <v>24</v>
      </c>
      <c r="F285" s="20" t="s">
        <v>25</v>
      </c>
      <c r="G285" s="20" t="s">
        <v>26</v>
      </c>
      <c r="H285" s="20" t="s">
        <v>27</v>
      </c>
      <c r="I285" s="7" t="s">
        <v>28</v>
      </c>
      <c r="J285" s="7"/>
      <c r="K285" s="7"/>
      <c r="L285" s="7"/>
      <c r="M285" s="20" t="s">
        <v>11</v>
      </c>
      <c r="N285" s="20" t="s">
        <v>12</v>
      </c>
      <c r="O285" s="22"/>
    </row>
    <row r="286" spans="1:15" ht="22.5" hidden="1" x14ac:dyDescent="0.25">
      <c r="A286" s="6"/>
      <c r="B286" s="16"/>
      <c r="C286" s="6"/>
      <c r="D286" s="6"/>
      <c r="E286" s="20"/>
      <c r="F286" s="20"/>
      <c r="G286" s="20"/>
      <c r="H286" s="20"/>
      <c r="I286" s="24" t="s">
        <v>29</v>
      </c>
      <c r="J286" s="24" t="s">
        <v>30</v>
      </c>
      <c r="K286" s="24" t="s">
        <v>31</v>
      </c>
      <c r="L286" s="24" t="s">
        <v>32</v>
      </c>
      <c r="M286" s="20"/>
      <c r="N286" s="20"/>
      <c r="O286" s="22"/>
    </row>
    <row r="287" spans="1:15" hidden="1" x14ac:dyDescent="0.25">
      <c r="A287" s="6"/>
      <c r="B287" s="16"/>
      <c r="C287" s="6"/>
      <c r="D287" s="6"/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6"/>
    </row>
    <row r="288" spans="1:15" ht="15" customHeight="1" x14ac:dyDescent="0.25">
      <c r="A288" s="6" t="s">
        <v>121</v>
      </c>
      <c r="B288" s="16" t="s">
        <v>122</v>
      </c>
      <c r="C288" s="12"/>
      <c r="D288" s="17" t="s">
        <v>15</v>
      </c>
      <c r="E288" s="18">
        <f>E289+E290+E291+E292</f>
        <v>38779</v>
      </c>
      <c r="F288" s="18">
        <f t="shared" ref="F288:G288" si="114">F289+F290+F291+F292</f>
        <v>0</v>
      </c>
      <c r="G288" s="18">
        <f t="shared" si="114"/>
        <v>10674</v>
      </c>
      <c r="H288" s="19">
        <f>H289+H290+H291+H292</f>
        <v>9871</v>
      </c>
      <c r="I288" s="19"/>
      <c r="J288" s="19"/>
      <c r="K288" s="19"/>
      <c r="L288" s="19"/>
      <c r="M288" s="18">
        <f>M289+M290+M291+M292</f>
        <v>9117</v>
      </c>
      <c r="N288" s="18">
        <f t="shared" ref="N288" si="115">N289+N290+N291+N292</f>
        <v>9117</v>
      </c>
      <c r="O288" s="20"/>
    </row>
    <row r="289" spans="1:15" ht="22.5" x14ac:dyDescent="0.25">
      <c r="A289" s="6"/>
      <c r="B289" s="16"/>
      <c r="C289" s="12"/>
      <c r="D289" s="17" t="s">
        <v>16</v>
      </c>
      <c r="E289" s="18">
        <f>F289+G289+H289+M289+N289</f>
        <v>32839</v>
      </c>
      <c r="F289" s="18">
        <f>F294+F302</f>
        <v>0</v>
      </c>
      <c r="G289" s="18">
        <f>G294+G302</f>
        <v>7234</v>
      </c>
      <c r="H289" s="19">
        <f>H294+H302</f>
        <v>7371</v>
      </c>
      <c r="I289" s="19"/>
      <c r="J289" s="19"/>
      <c r="K289" s="19"/>
      <c r="L289" s="19"/>
      <c r="M289" s="18">
        <f>M294+M302</f>
        <v>9117</v>
      </c>
      <c r="N289" s="18">
        <f>N294+N302</f>
        <v>9117</v>
      </c>
      <c r="O289" s="20"/>
    </row>
    <row r="290" spans="1:15" ht="33.75" x14ac:dyDescent="0.25">
      <c r="A290" s="6"/>
      <c r="B290" s="16"/>
      <c r="C290" s="12"/>
      <c r="D290" s="17" t="s">
        <v>17</v>
      </c>
      <c r="E290" s="18">
        <f t="shared" ref="E290:E292" si="116">F290+G290+H290+M290+N290</f>
        <v>0</v>
      </c>
      <c r="F290" s="18">
        <f t="shared" ref="F290:H292" si="117">F295+F303</f>
        <v>0</v>
      </c>
      <c r="G290" s="18">
        <f t="shared" si="117"/>
        <v>0</v>
      </c>
      <c r="H290" s="19">
        <f t="shared" si="117"/>
        <v>0</v>
      </c>
      <c r="I290" s="19"/>
      <c r="J290" s="19"/>
      <c r="K290" s="19"/>
      <c r="L290" s="19"/>
      <c r="M290" s="18">
        <f t="shared" ref="M290:N292" si="118">M295+M303</f>
        <v>0</v>
      </c>
      <c r="N290" s="18">
        <f t="shared" si="118"/>
        <v>0</v>
      </c>
      <c r="O290" s="20"/>
    </row>
    <row r="291" spans="1:15" ht="33.75" x14ac:dyDescent="0.25">
      <c r="A291" s="6"/>
      <c r="B291" s="16"/>
      <c r="C291" s="12"/>
      <c r="D291" s="17" t="s">
        <v>18</v>
      </c>
      <c r="E291" s="18">
        <f t="shared" si="116"/>
        <v>5940</v>
      </c>
      <c r="F291" s="18">
        <f t="shared" si="117"/>
        <v>0</v>
      </c>
      <c r="G291" s="18">
        <f t="shared" si="117"/>
        <v>3440</v>
      </c>
      <c r="H291" s="19">
        <f t="shared" si="117"/>
        <v>2500</v>
      </c>
      <c r="I291" s="19"/>
      <c r="J291" s="19"/>
      <c r="K291" s="19"/>
      <c r="L291" s="19"/>
      <c r="M291" s="18">
        <f t="shared" si="118"/>
        <v>0</v>
      </c>
      <c r="N291" s="18">
        <f t="shared" si="118"/>
        <v>0</v>
      </c>
      <c r="O291" s="20"/>
    </row>
    <row r="292" spans="1:15" ht="22.5" x14ac:dyDescent="0.25">
      <c r="A292" s="6"/>
      <c r="B292" s="16"/>
      <c r="C292" s="12"/>
      <c r="D292" s="17" t="s">
        <v>19</v>
      </c>
      <c r="E292" s="18">
        <f t="shared" si="116"/>
        <v>0</v>
      </c>
      <c r="F292" s="18">
        <f t="shared" si="117"/>
        <v>0</v>
      </c>
      <c r="G292" s="18">
        <f t="shared" si="117"/>
        <v>0</v>
      </c>
      <c r="H292" s="19">
        <f>H297+H305</f>
        <v>0</v>
      </c>
      <c r="I292" s="19"/>
      <c r="J292" s="19"/>
      <c r="K292" s="19"/>
      <c r="L292" s="19"/>
      <c r="M292" s="18">
        <f t="shared" si="118"/>
        <v>0</v>
      </c>
      <c r="N292" s="18">
        <f t="shared" si="118"/>
        <v>0</v>
      </c>
      <c r="O292" s="20"/>
    </row>
    <row r="293" spans="1:15" ht="15" customHeight="1" x14ac:dyDescent="0.25">
      <c r="A293" s="6" t="s">
        <v>123</v>
      </c>
      <c r="B293" s="16" t="s">
        <v>124</v>
      </c>
      <c r="C293" s="12"/>
      <c r="D293" s="17" t="s">
        <v>15</v>
      </c>
      <c r="E293" s="18">
        <f>E294+E295+E296+E297</f>
        <v>5940</v>
      </c>
      <c r="F293" s="18">
        <f t="shared" ref="F293:G293" si="119">F294+F295+F296+F297</f>
        <v>0</v>
      </c>
      <c r="G293" s="18">
        <f t="shared" si="119"/>
        <v>3440</v>
      </c>
      <c r="H293" s="19">
        <f>H294+H295+H296+H297</f>
        <v>2500</v>
      </c>
      <c r="I293" s="19"/>
      <c r="J293" s="19"/>
      <c r="K293" s="19"/>
      <c r="L293" s="19"/>
      <c r="M293" s="18">
        <f>M294+M295+M296+M297</f>
        <v>0</v>
      </c>
      <c r="N293" s="18">
        <f t="shared" ref="N293" si="120">N294+N295+N296+N297</f>
        <v>0</v>
      </c>
      <c r="O293" s="21" t="s">
        <v>40</v>
      </c>
    </row>
    <row r="294" spans="1:15" ht="22.5" x14ac:dyDescent="0.25">
      <c r="A294" s="6"/>
      <c r="B294" s="16"/>
      <c r="C294" s="12"/>
      <c r="D294" s="17" t="s">
        <v>16</v>
      </c>
      <c r="E294" s="18">
        <f>F294+G294+H294+M294+N294</f>
        <v>0</v>
      </c>
      <c r="F294" s="18">
        <v>0</v>
      </c>
      <c r="G294" s="18">
        <v>0</v>
      </c>
      <c r="H294" s="19">
        <v>0</v>
      </c>
      <c r="I294" s="19"/>
      <c r="J294" s="19"/>
      <c r="K294" s="19"/>
      <c r="L294" s="19"/>
      <c r="M294" s="18">
        <v>0</v>
      </c>
      <c r="N294" s="18">
        <v>0</v>
      </c>
      <c r="O294" s="22"/>
    </row>
    <row r="295" spans="1:15" ht="33.75" x14ac:dyDescent="0.25">
      <c r="A295" s="6"/>
      <c r="B295" s="16"/>
      <c r="C295" s="12"/>
      <c r="D295" s="17" t="s">
        <v>17</v>
      </c>
      <c r="E295" s="18">
        <f t="shared" ref="E295:E297" si="121">F295+G295+H295+M295+N295</f>
        <v>0</v>
      </c>
      <c r="F295" s="18">
        <v>0</v>
      </c>
      <c r="G295" s="18">
        <v>0</v>
      </c>
      <c r="H295" s="19">
        <v>0</v>
      </c>
      <c r="I295" s="19"/>
      <c r="J295" s="19"/>
      <c r="K295" s="19"/>
      <c r="L295" s="19"/>
      <c r="M295" s="18">
        <v>0</v>
      </c>
      <c r="N295" s="18">
        <v>0</v>
      </c>
      <c r="O295" s="22"/>
    </row>
    <row r="296" spans="1:15" ht="33.75" x14ac:dyDescent="0.25">
      <c r="A296" s="6"/>
      <c r="B296" s="16"/>
      <c r="C296" s="12"/>
      <c r="D296" s="17" t="s">
        <v>18</v>
      </c>
      <c r="E296" s="18">
        <f t="shared" si="121"/>
        <v>5940</v>
      </c>
      <c r="F296" s="18">
        <v>0</v>
      </c>
      <c r="G296" s="18">
        <f>2140+1300</f>
        <v>3440</v>
      </c>
      <c r="H296" s="19">
        <v>2500</v>
      </c>
      <c r="I296" s="19"/>
      <c r="J296" s="19"/>
      <c r="K296" s="19"/>
      <c r="L296" s="19"/>
      <c r="M296" s="18">
        <v>0</v>
      </c>
      <c r="N296" s="18">
        <v>0</v>
      </c>
      <c r="O296" s="22"/>
    </row>
    <row r="297" spans="1:15" ht="22.5" x14ac:dyDescent="0.25">
      <c r="A297" s="6"/>
      <c r="B297" s="16"/>
      <c r="C297" s="12"/>
      <c r="D297" s="17" t="s">
        <v>19</v>
      </c>
      <c r="E297" s="18">
        <f t="shared" si="121"/>
        <v>0</v>
      </c>
      <c r="F297" s="18">
        <v>0</v>
      </c>
      <c r="G297" s="18">
        <v>0</v>
      </c>
      <c r="H297" s="19">
        <v>0</v>
      </c>
      <c r="I297" s="19"/>
      <c r="J297" s="19"/>
      <c r="K297" s="19"/>
      <c r="L297" s="19"/>
      <c r="M297" s="18">
        <v>0</v>
      </c>
      <c r="N297" s="18">
        <v>0</v>
      </c>
      <c r="O297" s="22"/>
    </row>
    <row r="298" spans="1:15" ht="15" customHeight="1" x14ac:dyDescent="0.25">
      <c r="A298" s="6"/>
      <c r="B298" s="23" t="s">
        <v>64</v>
      </c>
      <c r="C298" s="6"/>
      <c r="D298" s="6"/>
      <c r="E298" s="20" t="s">
        <v>24</v>
      </c>
      <c r="F298" s="20" t="s">
        <v>25</v>
      </c>
      <c r="G298" s="20" t="s">
        <v>26</v>
      </c>
      <c r="H298" s="20" t="s">
        <v>27</v>
      </c>
      <c r="I298" s="7" t="s">
        <v>28</v>
      </c>
      <c r="J298" s="7"/>
      <c r="K298" s="7"/>
      <c r="L298" s="7"/>
      <c r="M298" s="20" t="s">
        <v>11</v>
      </c>
      <c r="N298" s="20" t="s">
        <v>12</v>
      </c>
      <c r="O298" s="22"/>
    </row>
    <row r="299" spans="1:15" ht="22.5" x14ac:dyDescent="0.25">
      <c r="A299" s="6"/>
      <c r="B299" s="23"/>
      <c r="C299" s="6"/>
      <c r="D299" s="6"/>
      <c r="E299" s="20"/>
      <c r="F299" s="20"/>
      <c r="G299" s="20"/>
      <c r="H299" s="20"/>
      <c r="I299" s="24" t="s">
        <v>29</v>
      </c>
      <c r="J299" s="24" t="s">
        <v>30</v>
      </c>
      <c r="K299" s="24" t="s">
        <v>31</v>
      </c>
      <c r="L299" s="24" t="s">
        <v>32</v>
      </c>
      <c r="M299" s="20"/>
      <c r="N299" s="20"/>
      <c r="O299" s="22"/>
    </row>
    <row r="300" spans="1:15" x14ac:dyDescent="0.25">
      <c r="A300" s="6"/>
      <c r="B300" s="23"/>
      <c r="C300" s="6"/>
      <c r="D300" s="6"/>
      <c r="E300" s="25">
        <v>100</v>
      </c>
      <c r="F300" s="25">
        <v>0</v>
      </c>
      <c r="G300" s="25">
        <v>100</v>
      </c>
      <c r="H300" s="25">
        <v>100</v>
      </c>
      <c r="I300" s="25">
        <v>100</v>
      </c>
      <c r="J300" s="25">
        <v>100</v>
      </c>
      <c r="K300" s="25">
        <v>100</v>
      </c>
      <c r="L300" s="25">
        <v>100</v>
      </c>
      <c r="M300" s="25">
        <v>0</v>
      </c>
      <c r="N300" s="25">
        <v>0</v>
      </c>
      <c r="O300" s="26"/>
    </row>
    <row r="301" spans="1:15" ht="24" customHeight="1" x14ac:dyDescent="0.25">
      <c r="A301" s="6" t="s">
        <v>125</v>
      </c>
      <c r="B301" s="16" t="s">
        <v>126</v>
      </c>
      <c r="C301" s="12"/>
      <c r="D301" s="17" t="s">
        <v>15</v>
      </c>
      <c r="E301" s="18">
        <f>E302+E303+E304+E305</f>
        <v>32839</v>
      </c>
      <c r="F301" s="18">
        <f t="shared" ref="F301:G301" si="122">F302+F303+F304+F305</f>
        <v>0</v>
      </c>
      <c r="G301" s="18">
        <f t="shared" si="122"/>
        <v>7234</v>
      </c>
      <c r="H301" s="19">
        <f>H302+H303+H304+H305</f>
        <v>7371</v>
      </c>
      <c r="I301" s="19"/>
      <c r="J301" s="19"/>
      <c r="K301" s="19"/>
      <c r="L301" s="19"/>
      <c r="M301" s="18">
        <f>M302+M303+M304+M305</f>
        <v>9117</v>
      </c>
      <c r="N301" s="18">
        <f t="shared" ref="N301" si="123">N302+N303+N304+N305</f>
        <v>9117</v>
      </c>
      <c r="O301" s="21" t="s">
        <v>40</v>
      </c>
    </row>
    <row r="302" spans="1:15" ht="22.5" x14ac:dyDescent="0.25">
      <c r="A302" s="6"/>
      <c r="B302" s="16"/>
      <c r="C302" s="12"/>
      <c r="D302" s="17" t="s">
        <v>16</v>
      </c>
      <c r="E302" s="18">
        <f>F302+G302+H302+M302+N302</f>
        <v>32839</v>
      </c>
      <c r="F302" s="18">
        <v>0</v>
      </c>
      <c r="G302" s="18">
        <f>8058+831-1655</f>
        <v>7234</v>
      </c>
      <c r="H302" s="19">
        <f>9117+384-2130</f>
        <v>7371</v>
      </c>
      <c r="I302" s="19"/>
      <c r="J302" s="19"/>
      <c r="K302" s="19"/>
      <c r="L302" s="19"/>
      <c r="M302" s="18">
        <v>9117</v>
      </c>
      <c r="N302" s="18">
        <v>9117</v>
      </c>
      <c r="O302" s="22"/>
    </row>
    <row r="303" spans="1:15" ht="33.75" x14ac:dyDescent="0.25">
      <c r="A303" s="6"/>
      <c r="B303" s="16"/>
      <c r="C303" s="12"/>
      <c r="D303" s="17" t="s">
        <v>17</v>
      </c>
      <c r="E303" s="18">
        <f t="shared" ref="E303:E305" si="124">F303+G303+H303+M303+N303</f>
        <v>0</v>
      </c>
      <c r="F303" s="18">
        <v>0</v>
      </c>
      <c r="G303" s="18">
        <v>0</v>
      </c>
      <c r="H303" s="19">
        <v>0</v>
      </c>
      <c r="I303" s="19"/>
      <c r="J303" s="19"/>
      <c r="K303" s="19"/>
      <c r="L303" s="19"/>
      <c r="M303" s="18">
        <v>0</v>
      </c>
      <c r="N303" s="18">
        <v>0</v>
      </c>
      <c r="O303" s="22"/>
    </row>
    <row r="304" spans="1:15" ht="33.75" x14ac:dyDescent="0.25">
      <c r="A304" s="6"/>
      <c r="B304" s="16"/>
      <c r="C304" s="12"/>
      <c r="D304" s="17" t="s">
        <v>18</v>
      </c>
      <c r="E304" s="18">
        <f t="shared" si="124"/>
        <v>0</v>
      </c>
      <c r="F304" s="18">
        <v>0</v>
      </c>
      <c r="G304" s="18">
        <v>0</v>
      </c>
      <c r="H304" s="19">
        <v>0</v>
      </c>
      <c r="I304" s="19"/>
      <c r="J304" s="19"/>
      <c r="K304" s="19"/>
      <c r="L304" s="19"/>
      <c r="M304" s="18">
        <v>0</v>
      </c>
      <c r="N304" s="18">
        <v>0</v>
      </c>
      <c r="O304" s="22"/>
    </row>
    <row r="305" spans="1:15" ht="22.5" x14ac:dyDescent="0.25">
      <c r="A305" s="6"/>
      <c r="B305" s="16"/>
      <c r="C305" s="12"/>
      <c r="D305" s="17" t="s">
        <v>19</v>
      </c>
      <c r="E305" s="18">
        <f t="shared" si="124"/>
        <v>0</v>
      </c>
      <c r="F305" s="18">
        <v>0</v>
      </c>
      <c r="G305" s="18">
        <v>0</v>
      </c>
      <c r="H305" s="19">
        <v>0</v>
      </c>
      <c r="I305" s="19"/>
      <c r="J305" s="19"/>
      <c r="K305" s="19"/>
      <c r="L305" s="19"/>
      <c r="M305" s="18">
        <v>0</v>
      </c>
      <c r="N305" s="18">
        <v>0</v>
      </c>
      <c r="O305" s="22"/>
    </row>
    <row r="306" spans="1:15" ht="15" customHeight="1" x14ac:dyDescent="0.25">
      <c r="A306" s="6"/>
      <c r="B306" s="23" t="s">
        <v>127</v>
      </c>
      <c r="C306" s="6"/>
      <c r="D306" s="6"/>
      <c r="E306" s="20" t="s">
        <v>24</v>
      </c>
      <c r="F306" s="20" t="s">
        <v>25</v>
      </c>
      <c r="G306" s="20" t="s">
        <v>26</v>
      </c>
      <c r="H306" s="20" t="s">
        <v>27</v>
      </c>
      <c r="I306" s="7" t="s">
        <v>28</v>
      </c>
      <c r="J306" s="7"/>
      <c r="K306" s="7"/>
      <c r="L306" s="7"/>
      <c r="M306" s="20" t="s">
        <v>11</v>
      </c>
      <c r="N306" s="20" t="s">
        <v>12</v>
      </c>
      <c r="O306" s="22"/>
    </row>
    <row r="307" spans="1:15" ht="22.5" x14ac:dyDescent="0.25">
      <c r="A307" s="6"/>
      <c r="B307" s="23"/>
      <c r="C307" s="6"/>
      <c r="D307" s="6"/>
      <c r="E307" s="20"/>
      <c r="F307" s="20"/>
      <c r="G307" s="20"/>
      <c r="H307" s="20"/>
      <c r="I307" s="24" t="s">
        <v>29</v>
      </c>
      <c r="J307" s="24" t="s">
        <v>30</v>
      </c>
      <c r="K307" s="24" t="s">
        <v>31</v>
      </c>
      <c r="L307" s="24" t="s">
        <v>32</v>
      </c>
      <c r="M307" s="20"/>
      <c r="N307" s="20"/>
      <c r="O307" s="22"/>
    </row>
    <row r="308" spans="1:15" ht="45.75" customHeight="1" x14ac:dyDescent="0.25">
      <c r="A308" s="6"/>
      <c r="B308" s="23"/>
      <c r="C308" s="6"/>
      <c r="D308" s="6"/>
      <c r="E308" s="25">
        <v>100</v>
      </c>
      <c r="F308" s="25">
        <v>0</v>
      </c>
      <c r="G308" s="25">
        <v>100</v>
      </c>
      <c r="H308" s="25">
        <v>100</v>
      </c>
      <c r="I308" s="25">
        <v>100</v>
      </c>
      <c r="J308" s="25" t="s">
        <v>33</v>
      </c>
      <c r="K308" s="25">
        <v>100</v>
      </c>
      <c r="L308" s="25">
        <v>100</v>
      </c>
      <c r="M308" s="25">
        <v>100</v>
      </c>
      <c r="N308" s="25">
        <v>100</v>
      </c>
      <c r="O308" s="26"/>
    </row>
    <row r="309" spans="1:15" hidden="1" x14ac:dyDescent="0.25">
      <c r="A309" s="6" t="s">
        <v>128</v>
      </c>
      <c r="B309" s="16" t="s">
        <v>129</v>
      </c>
      <c r="C309" s="6"/>
      <c r="D309" s="17" t="s">
        <v>15</v>
      </c>
      <c r="E309" s="18">
        <f>E310+E311+E312+E313</f>
        <v>0</v>
      </c>
      <c r="F309" s="18">
        <f t="shared" ref="F309:G309" si="125">F310+F311+F312+F313</f>
        <v>0</v>
      </c>
      <c r="G309" s="18">
        <f t="shared" si="125"/>
        <v>0</v>
      </c>
      <c r="H309" s="19">
        <f>H310+H311+H312+H313</f>
        <v>0</v>
      </c>
      <c r="I309" s="19"/>
      <c r="J309" s="19"/>
      <c r="K309" s="19"/>
      <c r="L309" s="19"/>
      <c r="M309" s="18">
        <f>M310+M311+M312+M313</f>
        <v>0</v>
      </c>
      <c r="N309" s="18">
        <f t="shared" ref="N309" si="126">N310+N311+N312+N313</f>
        <v>0</v>
      </c>
      <c r="O309" s="21"/>
    </row>
    <row r="310" spans="1:15" ht="22.5" hidden="1" x14ac:dyDescent="0.25">
      <c r="A310" s="6"/>
      <c r="B310" s="16"/>
      <c r="C310" s="6"/>
      <c r="D310" s="17" t="s">
        <v>16</v>
      </c>
      <c r="E310" s="18">
        <f>F310+G310+H310+M310+N310</f>
        <v>0</v>
      </c>
      <c r="F310" s="58">
        <f>F315</f>
        <v>0</v>
      </c>
      <c r="G310" s="58">
        <f>G315</f>
        <v>0</v>
      </c>
      <c r="H310" s="59">
        <f>H315</f>
        <v>0</v>
      </c>
      <c r="I310" s="60"/>
      <c r="J310" s="60"/>
      <c r="K310" s="60"/>
      <c r="L310" s="61"/>
      <c r="M310" s="58">
        <f>M315</f>
        <v>0</v>
      </c>
      <c r="N310" s="58">
        <f>N315</f>
        <v>0</v>
      </c>
      <c r="O310" s="22"/>
    </row>
    <row r="311" spans="1:15" ht="33.75" hidden="1" x14ac:dyDescent="0.25">
      <c r="A311" s="6"/>
      <c r="B311" s="16"/>
      <c r="C311" s="6"/>
      <c r="D311" s="17" t="s">
        <v>17</v>
      </c>
      <c r="E311" s="18">
        <f t="shared" ref="E311:E313" si="127">F311+G311+H311+M311+N311</f>
        <v>0</v>
      </c>
      <c r="F311" s="58">
        <f t="shared" ref="F311:H313" si="128">F316</f>
        <v>0</v>
      </c>
      <c r="G311" s="58">
        <f t="shared" si="128"/>
        <v>0</v>
      </c>
      <c r="H311" s="59">
        <f t="shared" si="128"/>
        <v>0</v>
      </c>
      <c r="I311" s="60"/>
      <c r="J311" s="60"/>
      <c r="K311" s="60"/>
      <c r="L311" s="61"/>
      <c r="M311" s="58">
        <f t="shared" ref="M311:N313" si="129">M316</f>
        <v>0</v>
      </c>
      <c r="N311" s="58">
        <f t="shared" si="129"/>
        <v>0</v>
      </c>
      <c r="O311" s="22"/>
    </row>
    <row r="312" spans="1:15" ht="33.75" hidden="1" x14ac:dyDescent="0.25">
      <c r="A312" s="6"/>
      <c r="B312" s="16"/>
      <c r="C312" s="6"/>
      <c r="D312" s="17" t="s">
        <v>18</v>
      </c>
      <c r="E312" s="18">
        <f t="shared" si="127"/>
        <v>0</v>
      </c>
      <c r="F312" s="58">
        <f t="shared" si="128"/>
        <v>0</v>
      </c>
      <c r="G312" s="58">
        <f t="shared" si="128"/>
        <v>0</v>
      </c>
      <c r="H312" s="59">
        <f t="shared" si="128"/>
        <v>0</v>
      </c>
      <c r="I312" s="60"/>
      <c r="J312" s="60"/>
      <c r="K312" s="60"/>
      <c r="L312" s="61"/>
      <c r="M312" s="58">
        <f t="shared" si="129"/>
        <v>0</v>
      </c>
      <c r="N312" s="58">
        <f t="shared" si="129"/>
        <v>0</v>
      </c>
      <c r="O312" s="22"/>
    </row>
    <row r="313" spans="1:15" ht="22.5" hidden="1" x14ac:dyDescent="0.25">
      <c r="A313" s="6"/>
      <c r="B313" s="16"/>
      <c r="C313" s="6"/>
      <c r="D313" s="17" t="s">
        <v>19</v>
      </c>
      <c r="E313" s="18">
        <f t="shared" si="127"/>
        <v>0</v>
      </c>
      <c r="F313" s="58">
        <f t="shared" si="128"/>
        <v>0</v>
      </c>
      <c r="G313" s="58">
        <f t="shared" si="128"/>
        <v>0</v>
      </c>
      <c r="H313" s="59">
        <f t="shared" si="128"/>
        <v>0</v>
      </c>
      <c r="I313" s="60"/>
      <c r="J313" s="60"/>
      <c r="K313" s="60"/>
      <c r="L313" s="61"/>
      <c r="M313" s="58">
        <f t="shared" si="129"/>
        <v>0</v>
      </c>
      <c r="N313" s="58">
        <f t="shared" si="129"/>
        <v>0</v>
      </c>
      <c r="O313" s="26"/>
    </row>
    <row r="314" spans="1:15" hidden="1" x14ac:dyDescent="0.25">
      <c r="A314" s="6" t="s">
        <v>130</v>
      </c>
      <c r="B314" s="16" t="s">
        <v>131</v>
      </c>
      <c r="C314" s="48"/>
      <c r="D314" s="17" t="s">
        <v>15</v>
      </c>
      <c r="E314" s="18">
        <f>E315+E316+E317+E318</f>
        <v>0</v>
      </c>
      <c r="F314" s="18">
        <f t="shared" ref="F314:G314" si="130">F315+F316+F317+F318</f>
        <v>0</v>
      </c>
      <c r="G314" s="18">
        <f t="shared" si="130"/>
        <v>0</v>
      </c>
      <c r="H314" s="19">
        <f>H315+H316+H317+H318</f>
        <v>0</v>
      </c>
      <c r="I314" s="19"/>
      <c r="J314" s="19"/>
      <c r="K314" s="19"/>
      <c r="L314" s="19"/>
      <c r="M314" s="18">
        <f>M315+M316+M317+M318</f>
        <v>0</v>
      </c>
      <c r="N314" s="18">
        <f t="shared" ref="N314" si="131">N315+N316+N317+N318</f>
        <v>0</v>
      </c>
      <c r="O314" s="21" t="s">
        <v>22</v>
      </c>
    </row>
    <row r="315" spans="1:15" ht="22.5" hidden="1" x14ac:dyDescent="0.25">
      <c r="A315" s="6"/>
      <c r="B315" s="16"/>
      <c r="C315" s="48"/>
      <c r="D315" s="17" t="s">
        <v>16</v>
      </c>
      <c r="E315" s="18">
        <f>F315+G315+H315+M315+N315</f>
        <v>0</v>
      </c>
      <c r="F315" s="18">
        <v>0</v>
      </c>
      <c r="G315" s="18">
        <v>0</v>
      </c>
      <c r="H315" s="32">
        <v>0</v>
      </c>
      <c r="I315" s="32"/>
      <c r="J315" s="32"/>
      <c r="K315" s="32"/>
      <c r="L315" s="32"/>
      <c r="M315" s="18">
        <v>0</v>
      </c>
      <c r="N315" s="18">
        <v>0</v>
      </c>
      <c r="O315" s="22"/>
    </row>
    <row r="316" spans="1:15" ht="33.75" hidden="1" x14ac:dyDescent="0.25">
      <c r="A316" s="6"/>
      <c r="B316" s="16"/>
      <c r="C316" s="48"/>
      <c r="D316" s="17" t="s">
        <v>17</v>
      </c>
      <c r="E316" s="18">
        <f t="shared" ref="E316:E318" si="132">F316+G316+H316+M316+N316</f>
        <v>0</v>
      </c>
      <c r="F316" s="18">
        <v>0</v>
      </c>
      <c r="G316" s="18">
        <v>0</v>
      </c>
      <c r="H316" s="32">
        <v>0</v>
      </c>
      <c r="I316" s="32"/>
      <c r="J316" s="32"/>
      <c r="K316" s="32"/>
      <c r="L316" s="32"/>
      <c r="M316" s="18">
        <v>0</v>
      </c>
      <c r="N316" s="18">
        <v>0</v>
      </c>
      <c r="O316" s="22"/>
    </row>
    <row r="317" spans="1:15" ht="33.75" hidden="1" x14ac:dyDescent="0.25">
      <c r="A317" s="6"/>
      <c r="B317" s="16"/>
      <c r="C317" s="48"/>
      <c r="D317" s="17" t="s">
        <v>18</v>
      </c>
      <c r="E317" s="18">
        <f t="shared" si="132"/>
        <v>0</v>
      </c>
      <c r="F317" s="18">
        <v>0</v>
      </c>
      <c r="G317" s="18">
        <v>0</v>
      </c>
      <c r="H317" s="32">
        <v>0</v>
      </c>
      <c r="I317" s="32"/>
      <c r="J317" s="32"/>
      <c r="K317" s="32"/>
      <c r="L317" s="32"/>
      <c r="M317" s="18">
        <v>0</v>
      </c>
      <c r="N317" s="18">
        <v>0</v>
      </c>
      <c r="O317" s="22"/>
    </row>
    <row r="318" spans="1:15" ht="22.5" hidden="1" x14ac:dyDescent="0.25">
      <c r="A318" s="6"/>
      <c r="B318" s="16"/>
      <c r="C318" s="48"/>
      <c r="D318" s="17" t="s">
        <v>19</v>
      </c>
      <c r="E318" s="18">
        <f t="shared" si="132"/>
        <v>0</v>
      </c>
      <c r="F318" s="18">
        <v>0</v>
      </c>
      <c r="G318" s="18">
        <v>0</v>
      </c>
      <c r="H318" s="32">
        <v>0</v>
      </c>
      <c r="I318" s="32"/>
      <c r="J318" s="32"/>
      <c r="K318" s="32"/>
      <c r="L318" s="32"/>
      <c r="M318" s="18">
        <v>0</v>
      </c>
      <c r="N318" s="18">
        <v>0</v>
      </c>
      <c r="O318" s="22"/>
    </row>
    <row r="319" spans="1:15" ht="15" hidden="1" customHeight="1" x14ac:dyDescent="0.25">
      <c r="A319" s="6"/>
      <c r="B319" s="62" t="s">
        <v>132</v>
      </c>
      <c r="C319" s="6"/>
      <c r="D319" s="6"/>
      <c r="E319" s="20" t="s">
        <v>24</v>
      </c>
      <c r="F319" s="20" t="s">
        <v>25</v>
      </c>
      <c r="G319" s="20" t="s">
        <v>26</v>
      </c>
      <c r="H319" s="20" t="s">
        <v>27</v>
      </c>
      <c r="I319" s="7" t="s">
        <v>28</v>
      </c>
      <c r="J319" s="7"/>
      <c r="K319" s="7"/>
      <c r="L319" s="7"/>
      <c r="M319" s="20" t="s">
        <v>11</v>
      </c>
      <c r="N319" s="20" t="s">
        <v>12</v>
      </c>
      <c r="O319" s="22"/>
    </row>
    <row r="320" spans="1:15" ht="22.5" hidden="1" x14ac:dyDescent="0.25">
      <c r="A320" s="6"/>
      <c r="B320" s="63"/>
      <c r="C320" s="6"/>
      <c r="D320" s="6"/>
      <c r="E320" s="20"/>
      <c r="F320" s="20"/>
      <c r="G320" s="20"/>
      <c r="H320" s="20"/>
      <c r="I320" s="24" t="s">
        <v>29</v>
      </c>
      <c r="J320" s="24" t="s">
        <v>30</v>
      </c>
      <c r="K320" s="24" t="s">
        <v>31</v>
      </c>
      <c r="L320" s="24" t="s">
        <v>32</v>
      </c>
      <c r="M320" s="20"/>
      <c r="N320" s="20"/>
      <c r="O320" s="22"/>
    </row>
    <row r="321" spans="1:15" hidden="1" x14ac:dyDescent="0.25">
      <c r="A321" s="6"/>
      <c r="B321" s="64"/>
      <c r="C321" s="6"/>
      <c r="D321" s="6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6"/>
    </row>
    <row r="322" spans="1:15" ht="15" customHeight="1" x14ac:dyDescent="0.25">
      <c r="A322" s="6" t="s">
        <v>133</v>
      </c>
      <c r="B322" s="16" t="s">
        <v>134</v>
      </c>
      <c r="C322" s="12"/>
      <c r="D322" s="17" t="s">
        <v>15</v>
      </c>
      <c r="E322" s="18">
        <f>E323+E324+E325+E326</f>
        <v>185266.40696999998</v>
      </c>
      <c r="F322" s="18">
        <f t="shared" ref="F322:G322" si="133">F323+F324+F325+F326</f>
        <v>185266.40696999998</v>
      </c>
      <c r="G322" s="18">
        <f t="shared" si="133"/>
        <v>0</v>
      </c>
      <c r="H322" s="19">
        <f>H323+H324+H325+H326</f>
        <v>0</v>
      </c>
      <c r="I322" s="19"/>
      <c r="J322" s="19"/>
      <c r="K322" s="19"/>
      <c r="L322" s="19"/>
      <c r="M322" s="18">
        <f>M323+M324+M325+M326</f>
        <v>0</v>
      </c>
      <c r="N322" s="18">
        <f t="shared" ref="N322" si="134">N323+N324+N325+N326</f>
        <v>0</v>
      </c>
      <c r="O322" s="20"/>
    </row>
    <row r="323" spans="1:15" ht="22.5" x14ac:dyDescent="0.25">
      <c r="A323" s="6"/>
      <c r="B323" s="16"/>
      <c r="C323" s="12"/>
      <c r="D323" s="17" t="s">
        <v>16</v>
      </c>
      <c r="E323" s="18">
        <f>F323+G323+H323+M323+N323</f>
        <v>144886.91699999999</v>
      </c>
      <c r="F323" s="18">
        <f>F328+F336+F344</f>
        <v>144886.91699999999</v>
      </c>
      <c r="G323" s="18">
        <f>G328+G336+G344</f>
        <v>0</v>
      </c>
      <c r="H323" s="19">
        <f>H328+H336+H344</f>
        <v>0</v>
      </c>
      <c r="I323" s="19"/>
      <c r="J323" s="19"/>
      <c r="K323" s="19"/>
      <c r="L323" s="19"/>
      <c r="M323" s="18">
        <f>M328+M336+M344</f>
        <v>0</v>
      </c>
      <c r="N323" s="18">
        <f>N328+N336+N344</f>
        <v>0</v>
      </c>
      <c r="O323" s="20"/>
    </row>
    <row r="324" spans="1:15" ht="33.75" x14ac:dyDescent="0.25">
      <c r="A324" s="6"/>
      <c r="B324" s="16"/>
      <c r="C324" s="12"/>
      <c r="D324" s="17" t="s">
        <v>17</v>
      </c>
      <c r="E324" s="18">
        <f t="shared" ref="E324:E326" si="135">F324+G324+H324+M324+N324</f>
        <v>0</v>
      </c>
      <c r="F324" s="18">
        <f t="shared" ref="F324:H326" si="136">F329+F337+F345</f>
        <v>0</v>
      </c>
      <c r="G324" s="18">
        <f t="shared" si="136"/>
        <v>0</v>
      </c>
      <c r="H324" s="19">
        <f t="shared" si="136"/>
        <v>0</v>
      </c>
      <c r="I324" s="19"/>
      <c r="J324" s="19"/>
      <c r="K324" s="19"/>
      <c r="L324" s="19"/>
      <c r="M324" s="18">
        <f t="shared" ref="M324:N326" si="137">M329+M337+M345</f>
        <v>0</v>
      </c>
      <c r="N324" s="18">
        <f t="shared" si="137"/>
        <v>0</v>
      </c>
      <c r="O324" s="20"/>
    </row>
    <row r="325" spans="1:15" ht="33.75" x14ac:dyDescent="0.25">
      <c r="A325" s="6"/>
      <c r="B325" s="16"/>
      <c r="C325" s="12"/>
      <c r="D325" s="17" t="s">
        <v>18</v>
      </c>
      <c r="E325" s="18">
        <f t="shared" si="135"/>
        <v>40379.489970000002</v>
      </c>
      <c r="F325" s="18">
        <f t="shared" si="136"/>
        <v>40379.489970000002</v>
      </c>
      <c r="G325" s="18">
        <f t="shared" si="136"/>
        <v>0</v>
      </c>
      <c r="H325" s="19">
        <f t="shared" si="136"/>
        <v>0</v>
      </c>
      <c r="I325" s="19"/>
      <c r="J325" s="19"/>
      <c r="K325" s="19"/>
      <c r="L325" s="19"/>
      <c r="M325" s="18">
        <f t="shared" si="137"/>
        <v>0</v>
      </c>
      <c r="N325" s="18">
        <f t="shared" si="137"/>
        <v>0</v>
      </c>
      <c r="O325" s="20"/>
    </row>
    <row r="326" spans="1:15" ht="22.5" x14ac:dyDescent="0.25">
      <c r="A326" s="6"/>
      <c r="B326" s="16"/>
      <c r="C326" s="12"/>
      <c r="D326" s="17" t="s">
        <v>19</v>
      </c>
      <c r="E326" s="18">
        <f t="shared" si="135"/>
        <v>0</v>
      </c>
      <c r="F326" s="18">
        <f t="shared" si="136"/>
        <v>0</v>
      </c>
      <c r="G326" s="18">
        <f t="shared" si="136"/>
        <v>0</v>
      </c>
      <c r="H326" s="19">
        <f t="shared" si="136"/>
        <v>0</v>
      </c>
      <c r="I326" s="19"/>
      <c r="J326" s="19"/>
      <c r="K326" s="19"/>
      <c r="L326" s="19"/>
      <c r="M326" s="18">
        <f t="shared" si="137"/>
        <v>0</v>
      </c>
      <c r="N326" s="18">
        <f t="shared" si="137"/>
        <v>0</v>
      </c>
      <c r="O326" s="20"/>
    </row>
    <row r="327" spans="1:15" ht="15" customHeight="1" x14ac:dyDescent="0.25">
      <c r="A327" s="6" t="s">
        <v>135</v>
      </c>
      <c r="B327" s="16" t="s">
        <v>136</v>
      </c>
      <c r="C327" s="12"/>
      <c r="D327" s="17" t="s">
        <v>15</v>
      </c>
      <c r="E327" s="18">
        <f>E328+E329+E330+E331</f>
        <v>185266.40696999998</v>
      </c>
      <c r="F327" s="18">
        <f t="shared" ref="F327:G327" si="138">F328+F329+F330+F331</f>
        <v>185266.40696999998</v>
      </c>
      <c r="G327" s="18">
        <f t="shared" si="138"/>
        <v>0</v>
      </c>
      <c r="H327" s="19">
        <f>H328+H329+H330+H331</f>
        <v>0</v>
      </c>
      <c r="I327" s="19"/>
      <c r="J327" s="19"/>
      <c r="K327" s="19"/>
      <c r="L327" s="19"/>
      <c r="M327" s="65"/>
      <c r="N327" s="17"/>
      <c r="O327" s="21" t="s">
        <v>40</v>
      </c>
    </row>
    <row r="328" spans="1:15" ht="22.5" x14ac:dyDescent="0.25">
      <c r="A328" s="6"/>
      <c r="B328" s="16"/>
      <c r="C328" s="12"/>
      <c r="D328" s="17" t="s">
        <v>16</v>
      </c>
      <c r="E328" s="18">
        <f>F328+G328+H328+M328+N328</f>
        <v>144886.91699999999</v>
      </c>
      <c r="F328" s="45">
        <v>144886.91699999999</v>
      </c>
      <c r="G328" s="18">
        <v>0</v>
      </c>
      <c r="H328" s="19">
        <v>0</v>
      </c>
      <c r="I328" s="19"/>
      <c r="J328" s="19"/>
      <c r="K328" s="19"/>
      <c r="L328" s="19"/>
      <c r="M328" s="65"/>
      <c r="N328" s="17"/>
      <c r="O328" s="22"/>
    </row>
    <row r="329" spans="1:15" ht="33.75" x14ac:dyDescent="0.25">
      <c r="A329" s="6"/>
      <c r="B329" s="16"/>
      <c r="C329" s="12"/>
      <c r="D329" s="17" t="s">
        <v>17</v>
      </c>
      <c r="E329" s="18">
        <f>F329+G329+H329+M329+N329</f>
        <v>0</v>
      </c>
      <c r="F329" s="45">
        <v>0</v>
      </c>
      <c r="G329" s="18">
        <v>0</v>
      </c>
      <c r="H329" s="19">
        <v>0</v>
      </c>
      <c r="I329" s="19"/>
      <c r="J329" s="19"/>
      <c r="K329" s="19"/>
      <c r="L329" s="19"/>
      <c r="M329" s="65"/>
      <c r="N329" s="17"/>
      <c r="O329" s="22"/>
    </row>
    <row r="330" spans="1:15" ht="33.75" x14ac:dyDescent="0.25">
      <c r="A330" s="6"/>
      <c r="B330" s="16"/>
      <c r="C330" s="12"/>
      <c r="D330" s="17" t="s">
        <v>18</v>
      </c>
      <c r="E330" s="18">
        <f t="shared" ref="E330:E331" si="139">F330+G330+H330+M330+N330</f>
        <v>40379.489970000002</v>
      </c>
      <c r="F330" s="45">
        <v>40379.489970000002</v>
      </c>
      <c r="G330" s="18">
        <v>0</v>
      </c>
      <c r="H330" s="19">
        <v>0</v>
      </c>
      <c r="I330" s="19"/>
      <c r="J330" s="19"/>
      <c r="K330" s="19"/>
      <c r="L330" s="19"/>
      <c r="M330" s="65"/>
      <c r="N330" s="17"/>
      <c r="O330" s="22"/>
    </row>
    <row r="331" spans="1:15" ht="22.5" x14ac:dyDescent="0.25">
      <c r="A331" s="6"/>
      <c r="B331" s="16"/>
      <c r="C331" s="12"/>
      <c r="D331" s="17" t="s">
        <v>19</v>
      </c>
      <c r="E331" s="18">
        <f t="shared" si="139"/>
        <v>0</v>
      </c>
      <c r="F331" s="18">
        <v>0</v>
      </c>
      <c r="G331" s="18">
        <v>0</v>
      </c>
      <c r="H331" s="19">
        <v>0</v>
      </c>
      <c r="I331" s="19"/>
      <c r="J331" s="19"/>
      <c r="K331" s="19"/>
      <c r="L331" s="19"/>
      <c r="M331" s="65"/>
      <c r="N331" s="17"/>
      <c r="O331" s="22"/>
    </row>
    <row r="332" spans="1:15" ht="15" customHeight="1" x14ac:dyDescent="0.25">
      <c r="A332" s="6"/>
      <c r="B332" s="23" t="s">
        <v>137</v>
      </c>
      <c r="C332" s="6"/>
      <c r="D332" s="6"/>
      <c r="E332" s="20" t="s">
        <v>24</v>
      </c>
      <c r="F332" s="20" t="s">
        <v>25</v>
      </c>
      <c r="G332" s="20" t="s">
        <v>26</v>
      </c>
      <c r="H332" s="20" t="s">
        <v>27</v>
      </c>
      <c r="I332" s="7" t="s">
        <v>28</v>
      </c>
      <c r="J332" s="7"/>
      <c r="K332" s="7"/>
      <c r="L332" s="7"/>
      <c r="M332" s="6" t="s">
        <v>11</v>
      </c>
      <c r="N332" s="6" t="s">
        <v>12</v>
      </c>
      <c r="O332" s="22"/>
    </row>
    <row r="333" spans="1:15" ht="22.5" x14ac:dyDescent="0.25">
      <c r="A333" s="6"/>
      <c r="B333" s="23"/>
      <c r="C333" s="6"/>
      <c r="D333" s="6"/>
      <c r="E333" s="20"/>
      <c r="F333" s="20"/>
      <c r="G333" s="20"/>
      <c r="H333" s="20"/>
      <c r="I333" s="24" t="s">
        <v>29</v>
      </c>
      <c r="J333" s="24" t="s">
        <v>30</v>
      </c>
      <c r="K333" s="24" t="s">
        <v>31</v>
      </c>
      <c r="L333" s="24" t="s">
        <v>32</v>
      </c>
      <c r="M333" s="6"/>
      <c r="N333" s="6"/>
      <c r="O333" s="22"/>
    </row>
    <row r="334" spans="1:15" x14ac:dyDescent="0.25">
      <c r="A334" s="6"/>
      <c r="B334" s="23"/>
      <c r="C334" s="6"/>
      <c r="D334" s="6"/>
      <c r="E334" s="25">
        <v>1</v>
      </c>
      <c r="F334" s="25">
        <v>1</v>
      </c>
      <c r="G334" s="25">
        <v>0</v>
      </c>
      <c r="H334" s="25" t="s">
        <v>33</v>
      </c>
      <c r="I334" s="25" t="s">
        <v>33</v>
      </c>
      <c r="J334" s="25" t="s">
        <v>33</v>
      </c>
      <c r="K334" s="25" t="s">
        <v>33</v>
      </c>
      <c r="L334" s="25" t="s">
        <v>33</v>
      </c>
      <c r="M334" s="25" t="s">
        <v>33</v>
      </c>
      <c r="N334" s="25" t="s">
        <v>33</v>
      </c>
      <c r="O334" s="26"/>
    </row>
    <row r="335" spans="1:15" hidden="1" x14ac:dyDescent="0.25">
      <c r="A335" s="6" t="s">
        <v>138</v>
      </c>
      <c r="B335" s="16" t="s">
        <v>139</v>
      </c>
      <c r="C335" s="12"/>
      <c r="D335" s="17" t="s">
        <v>15</v>
      </c>
      <c r="E335" s="18">
        <f>E336+E337+E338+E339</f>
        <v>0</v>
      </c>
      <c r="F335" s="18">
        <f t="shared" ref="F335:G335" si="140">F336+F337+F338+F339</f>
        <v>0</v>
      </c>
      <c r="G335" s="18">
        <f t="shared" si="140"/>
        <v>0</v>
      </c>
      <c r="H335" s="19">
        <f>H336+H337+H338+H339</f>
        <v>0</v>
      </c>
      <c r="I335" s="19"/>
      <c r="J335" s="19"/>
      <c r="K335" s="19"/>
      <c r="L335" s="19"/>
      <c r="M335" s="25"/>
      <c r="N335" s="25"/>
      <c r="O335" s="21" t="s">
        <v>22</v>
      </c>
    </row>
    <row r="336" spans="1:15" ht="22.5" hidden="1" x14ac:dyDescent="0.25">
      <c r="A336" s="6"/>
      <c r="B336" s="16"/>
      <c r="C336" s="12"/>
      <c r="D336" s="17" t="s">
        <v>16</v>
      </c>
      <c r="E336" s="18">
        <f>F336+G336+H336+M336+N336</f>
        <v>0</v>
      </c>
      <c r="F336" s="18">
        <v>0</v>
      </c>
      <c r="G336" s="18">
        <v>0</v>
      </c>
      <c r="H336" s="19">
        <v>0</v>
      </c>
      <c r="I336" s="19"/>
      <c r="J336" s="19"/>
      <c r="K336" s="19"/>
      <c r="L336" s="19"/>
      <c r="M336" s="18">
        <v>0</v>
      </c>
      <c r="N336" s="18">
        <v>0</v>
      </c>
      <c r="O336" s="22"/>
    </row>
    <row r="337" spans="1:15" ht="33.75" hidden="1" x14ac:dyDescent="0.25">
      <c r="A337" s="6"/>
      <c r="B337" s="16"/>
      <c r="C337" s="12"/>
      <c r="D337" s="17" t="s">
        <v>17</v>
      </c>
      <c r="E337" s="18">
        <f>F337+G337+H337+M337+N337</f>
        <v>0</v>
      </c>
      <c r="F337" s="18">
        <v>0</v>
      </c>
      <c r="G337" s="18">
        <v>0</v>
      </c>
      <c r="H337" s="19">
        <v>0</v>
      </c>
      <c r="I337" s="19"/>
      <c r="J337" s="19"/>
      <c r="K337" s="19"/>
      <c r="L337" s="19"/>
      <c r="M337" s="18">
        <v>0</v>
      </c>
      <c r="N337" s="18">
        <v>0</v>
      </c>
      <c r="O337" s="22"/>
    </row>
    <row r="338" spans="1:15" ht="33.75" hidden="1" x14ac:dyDescent="0.25">
      <c r="A338" s="6"/>
      <c r="B338" s="16"/>
      <c r="C338" s="12"/>
      <c r="D338" s="17" t="s">
        <v>18</v>
      </c>
      <c r="E338" s="18">
        <f t="shared" ref="E338:E339" si="141">F338+G338+H338+M338+N338</f>
        <v>0</v>
      </c>
      <c r="F338" s="18">
        <v>0</v>
      </c>
      <c r="G338" s="18">
        <v>0</v>
      </c>
      <c r="H338" s="19">
        <v>0</v>
      </c>
      <c r="I338" s="19"/>
      <c r="J338" s="19"/>
      <c r="K338" s="19"/>
      <c r="L338" s="19"/>
      <c r="M338" s="18">
        <v>0</v>
      </c>
      <c r="N338" s="18">
        <v>0</v>
      </c>
      <c r="O338" s="22"/>
    </row>
    <row r="339" spans="1:15" ht="22.5" hidden="1" x14ac:dyDescent="0.25">
      <c r="A339" s="6"/>
      <c r="B339" s="16"/>
      <c r="C339" s="12"/>
      <c r="D339" s="17" t="s">
        <v>19</v>
      </c>
      <c r="E339" s="18">
        <f t="shared" si="141"/>
        <v>0</v>
      </c>
      <c r="F339" s="18">
        <v>0</v>
      </c>
      <c r="G339" s="18">
        <v>0</v>
      </c>
      <c r="H339" s="19">
        <v>0</v>
      </c>
      <c r="I339" s="19"/>
      <c r="J339" s="19"/>
      <c r="K339" s="19"/>
      <c r="L339" s="19"/>
      <c r="M339" s="18">
        <v>0</v>
      </c>
      <c r="N339" s="18">
        <v>0</v>
      </c>
      <c r="O339" s="22"/>
    </row>
    <row r="340" spans="1:15" ht="15" hidden="1" customHeight="1" x14ac:dyDescent="0.25">
      <c r="A340" s="6"/>
      <c r="B340" s="23" t="s">
        <v>140</v>
      </c>
      <c r="C340" s="6"/>
      <c r="D340" s="6"/>
      <c r="E340" s="20" t="s">
        <v>24</v>
      </c>
      <c r="F340" s="20" t="s">
        <v>25</v>
      </c>
      <c r="G340" s="20" t="s">
        <v>26</v>
      </c>
      <c r="H340" s="20" t="s">
        <v>27</v>
      </c>
      <c r="I340" s="7" t="s">
        <v>28</v>
      </c>
      <c r="J340" s="7"/>
      <c r="K340" s="7"/>
      <c r="L340" s="7"/>
      <c r="M340" s="6" t="s">
        <v>11</v>
      </c>
      <c r="N340" s="6" t="s">
        <v>12</v>
      </c>
      <c r="O340" s="22"/>
    </row>
    <row r="341" spans="1:15" ht="22.5" hidden="1" x14ac:dyDescent="0.25">
      <c r="A341" s="6"/>
      <c r="B341" s="23"/>
      <c r="C341" s="6"/>
      <c r="D341" s="6"/>
      <c r="E341" s="20"/>
      <c r="F341" s="20"/>
      <c r="G341" s="20"/>
      <c r="H341" s="20"/>
      <c r="I341" s="24" t="s">
        <v>29</v>
      </c>
      <c r="J341" s="24" t="s">
        <v>30</v>
      </c>
      <c r="K341" s="24" t="s">
        <v>31</v>
      </c>
      <c r="L341" s="24" t="s">
        <v>32</v>
      </c>
      <c r="M341" s="6"/>
      <c r="N341" s="6"/>
      <c r="O341" s="22"/>
    </row>
    <row r="342" spans="1:15" ht="21" hidden="1" customHeight="1" x14ac:dyDescent="0.25">
      <c r="A342" s="6"/>
      <c r="B342" s="23"/>
      <c r="C342" s="6"/>
      <c r="D342" s="6"/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6"/>
    </row>
    <row r="343" spans="1:15" hidden="1" x14ac:dyDescent="0.25">
      <c r="A343" s="6" t="s">
        <v>141</v>
      </c>
      <c r="B343" s="16" t="s">
        <v>142</v>
      </c>
      <c r="C343" s="12"/>
      <c r="D343" s="17" t="s">
        <v>15</v>
      </c>
      <c r="E343" s="18">
        <f>E344+E345+E346+E347</f>
        <v>0</v>
      </c>
      <c r="F343" s="18">
        <f t="shared" ref="F343:G343" si="142">F344+F345+F346+F347</f>
        <v>0</v>
      </c>
      <c r="G343" s="18">
        <f t="shared" si="142"/>
        <v>0</v>
      </c>
      <c r="H343" s="19">
        <f>H344+H345+H346+H347</f>
        <v>0</v>
      </c>
      <c r="I343" s="19"/>
      <c r="J343" s="19"/>
      <c r="K343" s="19"/>
      <c r="L343" s="19"/>
      <c r="M343" s="18">
        <f>M344+M345+M346+M347</f>
        <v>0</v>
      </c>
      <c r="N343" s="18">
        <f t="shared" ref="N343" si="143">N344+N345+N346+N347</f>
        <v>0</v>
      </c>
      <c r="O343" s="21" t="s">
        <v>22</v>
      </c>
    </row>
    <row r="344" spans="1:15" ht="22.5" hidden="1" x14ac:dyDescent="0.25">
      <c r="A344" s="6"/>
      <c r="B344" s="16"/>
      <c r="C344" s="12"/>
      <c r="D344" s="17" t="s">
        <v>16</v>
      </c>
      <c r="E344" s="18">
        <f>F344+G344+H344+M344+N344</f>
        <v>0</v>
      </c>
      <c r="F344" s="18">
        <v>0</v>
      </c>
      <c r="G344" s="18">
        <v>0</v>
      </c>
      <c r="H344" s="19">
        <v>0</v>
      </c>
      <c r="I344" s="19"/>
      <c r="J344" s="19"/>
      <c r="K344" s="19"/>
      <c r="L344" s="19"/>
      <c r="M344" s="18">
        <v>0</v>
      </c>
      <c r="N344" s="18">
        <v>0</v>
      </c>
      <c r="O344" s="22"/>
    </row>
    <row r="345" spans="1:15" ht="33.75" hidden="1" x14ac:dyDescent="0.25">
      <c r="A345" s="6"/>
      <c r="B345" s="16"/>
      <c r="C345" s="12"/>
      <c r="D345" s="17" t="s">
        <v>17</v>
      </c>
      <c r="E345" s="18">
        <f t="shared" ref="E345:E347" si="144">F345+G345+H345+M345+N345</f>
        <v>0</v>
      </c>
      <c r="F345" s="18">
        <v>0</v>
      </c>
      <c r="G345" s="18">
        <v>0</v>
      </c>
      <c r="H345" s="19">
        <v>0</v>
      </c>
      <c r="I345" s="19"/>
      <c r="J345" s="19"/>
      <c r="K345" s="19"/>
      <c r="L345" s="19"/>
      <c r="M345" s="18">
        <v>0</v>
      </c>
      <c r="N345" s="18">
        <v>0</v>
      </c>
      <c r="O345" s="22"/>
    </row>
    <row r="346" spans="1:15" ht="33.75" hidden="1" x14ac:dyDescent="0.25">
      <c r="A346" s="6"/>
      <c r="B346" s="16"/>
      <c r="C346" s="12"/>
      <c r="D346" s="17" t="s">
        <v>18</v>
      </c>
      <c r="E346" s="18">
        <f t="shared" si="144"/>
        <v>0</v>
      </c>
      <c r="F346" s="18">
        <v>0</v>
      </c>
      <c r="G346" s="18">
        <v>0</v>
      </c>
      <c r="H346" s="19">
        <v>0</v>
      </c>
      <c r="I346" s="19"/>
      <c r="J346" s="19"/>
      <c r="K346" s="19"/>
      <c r="L346" s="19"/>
      <c r="M346" s="18">
        <v>0</v>
      </c>
      <c r="N346" s="18">
        <v>0</v>
      </c>
      <c r="O346" s="22"/>
    </row>
    <row r="347" spans="1:15" ht="22.5" hidden="1" x14ac:dyDescent="0.25">
      <c r="A347" s="6"/>
      <c r="B347" s="16"/>
      <c r="C347" s="12"/>
      <c r="D347" s="17" t="s">
        <v>19</v>
      </c>
      <c r="E347" s="18">
        <f t="shared" si="144"/>
        <v>0</v>
      </c>
      <c r="F347" s="18">
        <v>0</v>
      </c>
      <c r="G347" s="18">
        <v>0</v>
      </c>
      <c r="H347" s="19">
        <v>0</v>
      </c>
      <c r="I347" s="19"/>
      <c r="J347" s="19"/>
      <c r="K347" s="19"/>
      <c r="L347" s="19"/>
      <c r="M347" s="18">
        <v>0</v>
      </c>
      <c r="N347" s="18">
        <v>0</v>
      </c>
      <c r="O347" s="22"/>
    </row>
    <row r="348" spans="1:15" ht="15" hidden="1" customHeight="1" x14ac:dyDescent="0.25">
      <c r="A348" s="6"/>
      <c r="B348" s="23" t="s">
        <v>143</v>
      </c>
      <c r="C348" s="6"/>
      <c r="D348" s="6"/>
      <c r="E348" s="20" t="s">
        <v>24</v>
      </c>
      <c r="F348" s="20" t="s">
        <v>25</v>
      </c>
      <c r="G348" s="20" t="s">
        <v>26</v>
      </c>
      <c r="H348" s="20" t="s">
        <v>27</v>
      </c>
      <c r="I348" s="7" t="s">
        <v>28</v>
      </c>
      <c r="J348" s="7"/>
      <c r="K348" s="7"/>
      <c r="L348" s="7"/>
      <c r="M348" s="20" t="s">
        <v>11</v>
      </c>
      <c r="N348" s="20" t="s">
        <v>12</v>
      </c>
      <c r="O348" s="22"/>
    </row>
    <row r="349" spans="1:15" ht="22.5" hidden="1" x14ac:dyDescent="0.25">
      <c r="A349" s="6"/>
      <c r="B349" s="23"/>
      <c r="C349" s="6"/>
      <c r="D349" s="6"/>
      <c r="E349" s="20"/>
      <c r="F349" s="20"/>
      <c r="G349" s="20"/>
      <c r="H349" s="20"/>
      <c r="I349" s="24" t="s">
        <v>29</v>
      </c>
      <c r="J349" s="24" t="s">
        <v>30</v>
      </c>
      <c r="K349" s="24" t="s">
        <v>31</v>
      </c>
      <c r="L349" s="24" t="s">
        <v>32</v>
      </c>
      <c r="M349" s="20"/>
      <c r="N349" s="20"/>
      <c r="O349" s="22"/>
    </row>
    <row r="350" spans="1:15" ht="21" hidden="1" customHeight="1" x14ac:dyDescent="0.25">
      <c r="A350" s="6"/>
      <c r="B350" s="23"/>
      <c r="C350" s="6"/>
      <c r="D350" s="6"/>
      <c r="E350" s="2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6"/>
    </row>
    <row r="351" spans="1:15" x14ac:dyDescent="0.25">
      <c r="A351" s="6" t="s">
        <v>144</v>
      </c>
      <c r="B351" s="16" t="s">
        <v>145</v>
      </c>
      <c r="C351" s="12"/>
      <c r="D351" s="17" t="s">
        <v>15</v>
      </c>
      <c r="E351" s="18">
        <f>E352+E353+E354+E355</f>
        <v>389471.21281999996</v>
      </c>
      <c r="F351" s="18">
        <f t="shared" ref="F351:G351" si="145">F352+F353+F354+F355</f>
        <v>389471.21281999996</v>
      </c>
      <c r="G351" s="18">
        <f t="shared" si="145"/>
        <v>0</v>
      </c>
      <c r="H351" s="19">
        <f>H352+H353+H354+H355</f>
        <v>0</v>
      </c>
      <c r="I351" s="19"/>
      <c r="J351" s="19"/>
      <c r="K351" s="19"/>
      <c r="L351" s="19"/>
      <c r="M351" s="18">
        <f>M352+M353+M354+M355</f>
        <v>0</v>
      </c>
      <c r="N351" s="18">
        <f t="shared" ref="N351" si="146">N352+N353+N354+N355</f>
        <v>0</v>
      </c>
      <c r="O351" s="20"/>
    </row>
    <row r="352" spans="1:15" ht="22.5" x14ac:dyDescent="0.25">
      <c r="A352" s="6"/>
      <c r="B352" s="16"/>
      <c r="C352" s="12"/>
      <c r="D352" s="17" t="s">
        <v>16</v>
      </c>
      <c r="E352" s="18">
        <f>F352+G352+H352+M352+N352</f>
        <v>293467.22363999998</v>
      </c>
      <c r="F352" s="18">
        <f>F357+F368+F376+F384+F392+F416+F424</f>
        <v>293467.22363999998</v>
      </c>
      <c r="G352" s="18">
        <f>G357+G368+G376+G384+G392+G416+G424</f>
        <v>0</v>
      </c>
      <c r="H352" s="19">
        <f>H357+H368+H376+H384+H392+H416+H424</f>
        <v>0</v>
      </c>
      <c r="I352" s="19"/>
      <c r="J352" s="19"/>
      <c r="K352" s="19"/>
      <c r="L352" s="19"/>
      <c r="M352" s="18">
        <f>M357+M368+M376+M384+M392+M416+M424</f>
        <v>0</v>
      </c>
      <c r="N352" s="18">
        <f>N357+N368+N376+N384+N392+N416+N424</f>
        <v>0</v>
      </c>
      <c r="O352" s="20"/>
    </row>
    <row r="353" spans="1:15" ht="33.75" x14ac:dyDescent="0.25">
      <c r="A353" s="6"/>
      <c r="B353" s="16"/>
      <c r="C353" s="12"/>
      <c r="D353" s="17" t="s">
        <v>17</v>
      </c>
      <c r="E353" s="18">
        <f t="shared" ref="E353:E355" si="147">F353+G353+H353+M353+N353</f>
        <v>54776.423729999995</v>
      </c>
      <c r="F353" s="18">
        <f t="shared" ref="F353:H355" si="148">F358+F369+F377+F385+F393+F417+F425</f>
        <v>54776.423729999995</v>
      </c>
      <c r="G353" s="18">
        <f t="shared" si="148"/>
        <v>0</v>
      </c>
      <c r="H353" s="19">
        <f t="shared" si="148"/>
        <v>0</v>
      </c>
      <c r="I353" s="19"/>
      <c r="J353" s="19"/>
      <c r="K353" s="19"/>
      <c r="L353" s="19"/>
      <c r="M353" s="18">
        <f t="shared" ref="M353:N355" si="149">M358+M369+M377+M385+M393+M417+M425</f>
        <v>0</v>
      </c>
      <c r="N353" s="18">
        <f t="shared" si="149"/>
        <v>0</v>
      </c>
      <c r="O353" s="20"/>
    </row>
    <row r="354" spans="1:15" ht="33.75" x14ac:dyDescent="0.25">
      <c r="A354" s="6"/>
      <c r="B354" s="16"/>
      <c r="C354" s="12"/>
      <c r="D354" s="17" t="s">
        <v>18</v>
      </c>
      <c r="E354" s="18">
        <f t="shared" si="147"/>
        <v>41227.565449999995</v>
      </c>
      <c r="F354" s="18">
        <f t="shared" si="148"/>
        <v>41227.565449999995</v>
      </c>
      <c r="G354" s="18">
        <f t="shared" si="148"/>
        <v>0</v>
      </c>
      <c r="H354" s="19">
        <f t="shared" si="148"/>
        <v>0</v>
      </c>
      <c r="I354" s="19"/>
      <c r="J354" s="19"/>
      <c r="K354" s="19"/>
      <c r="L354" s="19"/>
      <c r="M354" s="18">
        <f t="shared" si="149"/>
        <v>0</v>
      </c>
      <c r="N354" s="18">
        <f t="shared" si="149"/>
        <v>0</v>
      </c>
      <c r="O354" s="20"/>
    </row>
    <row r="355" spans="1:15" ht="22.5" x14ac:dyDescent="0.25">
      <c r="A355" s="6"/>
      <c r="B355" s="16"/>
      <c r="C355" s="12"/>
      <c r="D355" s="17" t="s">
        <v>19</v>
      </c>
      <c r="E355" s="18">
        <f t="shared" si="147"/>
        <v>0</v>
      </c>
      <c r="F355" s="18">
        <f t="shared" si="148"/>
        <v>0</v>
      </c>
      <c r="G355" s="18">
        <f t="shared" si="148"/>
        <v>0</v>
      </c>
      <c r="H355" s="19">
        <f t="shared" si="148"/>
        <v>0</v>
      </c>
      <c r="I355" s="19"/>
      <c r="J355" s="19"/>
      <c r="K355" s="19"/>
      <c r="L355" s="19"/>
      <c r="M355" s="18">
        <f t="shared" si="149"/>
        <v>0</v>
      </c>
      <c r="N355" s="18">
        <f t="shared" si="149"/>
        <v>0</v>
      </c>
      <c r="O355" s="20"/>
    </row>
    <row r="356" spans="1:15" ht="15" customHeight="1" x14ac:dyDescent="0.25">
      <c r="A356" s="27" t="s">
        <v>146</v>
      </c>
      <c r="B356" s="16" t="s">
        <v>147</v>
      </c>
      <c r="C356" s="12"/>
      <c r="D356" s="17" t="s">
        <v>15</v>
      </c>
      <c r="E356" s="18">
        <f>E357+E358+E359+E360</f>
        <v>314962.01776999998</v>
      </c>
      <c r="F356" s="18">
        <f t="shared" ref="F356:G356" si="150">F357+F358+F359+F360</f>
        <v>314962.01776999998</v>
      </c>
      <c r="G356" s="18">
        <f t="shared" si="150"/>
        <v>0</v>
      </c>
      <c r="H356" s="19">
        <f>H357+H358+H359+H360</f>
        <v>0</v>
      </c>
      <c r="I356" s="19"/>
      <c r="J356" s="19"/>
      <c r="K356" s="19"/>
      <c r="L356" s="19"/>
      <c r="M356" s="18">
        <f>M357+M358+M359+M360</f>
        <v>0</v>
      </c>
      <c r="N356" s="18">
        <f t="shared" ref="N356" si="151">N357+N358+N359+N360</f>
        <v>0</v>
      </c>
      <c r="O356" s="21" t="s">
        <v>40</v>
      </c>
    </row>
    <row r="357" spans="1:15" ht="22.5" x14ac:dyDescent="0.25">
      <c r="A357" s="28"/>
      <c r="B357" s="16"/>
      <c r="C357" s="12"/>
      <c r="D357" s="17" t="s">
        <v>16</v>
      </c>
      <c r="E357" s="18">
        <f>F357+G357+H357+M357+N357</f>
        <v>234592.32540999999</v>
      </c>
      <c r="F357" s="45">
        <v>234592.32540999999</v>
      </c>
      <c r="G357" s="18">
        <v>0</v>
      </c>
      <c r="H357" s="19">
        <v>0</v>
      </c>
      <c r="I357" s="19"/>
      <c r="J357" s="19"/>
      <c r="K357" s="19"/>
      <c r="L357" s="19"/>
      <c r="M357" s="18">
        <v>0</v>
      </c>
      <c r="N357" s="18">
        <v>0</v>
      </c>
      <c r="O357" s="22"/>
    </row>
    <row r="358" spans="1:15" ht="33.75" x14ac:dyDescent="0.25">
      <c r="A358" s="28"/>
      <c r="B358" s="16"/>
      <c r="C358" s="12"/>
      <c r="D358" s="17" t="s">
        <v>17</v>
      </c>
      <c r="E358" s="18">
        <f t="shared" ref="E358:E360" si="152">F358+G358+H358+M358+N358</f>
        <v>46546.7</v>
      </c>
      <c r="F358" s="45">
        <v>46546.7</v>
      </c>
      <c r="G358" s="18">
        <v>0</v>
      </c>
      <c r="H358" s="19">
        <v>0</v>
      </c>
      <c r="I358" s="19"/>
      <c r="J358" s="19"/>
      <c r="K358" s="19"/>
      <c r="L358" s="19"/>
      <c r="M358" s="18">
        <v>0</v>
      </c>
      <c r="N358" s="18">
        <v>0</v>
      </c>
      <c r="O358" s="22"/>
    </row>
    <row r="359" spans="1:15" ht="33.75" x14ac:dyDescent="0.25">
      <c r="A359" s="28"/>
      <c r="B359" s="16"/>
      <c r="C359" s="12"/>
      <c r="D359" s="17" t="s">
        <v>18</v>
      </c>
      <c r="E359" s="18">
        <f t="shared" si="152"/>
        <v>33822.992359999997</v>
      </c>
      <c r="F359" s="45">
        <v>33822.992359999997</v>
      </c>
      <c r="G359" s="18">
        <v>0</v>
      </c>
      <c r="H359" s="19">
        <v>0</v>
      </c>
      <c r="I359" s="19"/>
      <c r="J359" s="19"/>
      <c r="K359" s="19"/>
      <c r="L359" s="19"/>
      <c r="M359" s="18">
        <v>0</v>
      </c>
      <c r="N359" s="18">
        <v>0</v>
      </c>
      <c r="O359" s="22"/>
    </row>
    <row r="360" spans="1:15" ht="22.5" x14ac:dyDescent="0.25">
      <c r="A360" s="28"/>
      <c r="B360" s="16"/>
      <c r="C360" s="12"/>
      <c r="D360" s="17" t="s">
        <v>19</v>
      </c>
      <c r="E360" s="18">
        <f t="shared" si="152"/>
        <v>0</v>
      </c>
      <c r="F360" s="45">
        <v>0</v>
      </c>
      <c r="G360" s="18">
        <v>0</v>
      </c>
      <c r="H360" s="19">
        <v>0</v>
      </c>
      <c r="I360" s="19"/>
      <c r="J360" s="19"/>
      <c r="K360" s="19"/>
      <c r="L360" s="19"/>
      <c r="M360" s="18">
        <v>0</v>
      </c>
      <c r="N360" s="18">
        <v>0</v>
      </c>
      <c r="O360" s="22"/>
    </row>
    <row r="361" spans="1:15" ht="15" customHeight="1" x14ac:dyDescent="0.25">
      <c r="A361" s="28"/>
      <c r="B361" s="23" t="s">
        <v>148</v>
      </c>
      <c r="C361" s="6"/>
      <c r="D361" s="6"/>
      <c r="E361" s="20" t="s">
        <v>24</v>
      </c>
      <c r="F361" s="20" t="s">
        <v>25</v>
      </c>
      <c r="G361" s="20" t="s">
        <v>26</v>
      </c>
      <c r="H361" s="20" t="s">
        <v>27</v>
      </c>
      <c r="I361" s="7" t="s">
        <v>28</v>
      </c>
      <c r="J361" s="7"/>
      <c r="K361" s="7"/>
      <c r="L361" s="7"/>
      <c r="M361" s="20" t="s">
        <v>11</v>
      </c>
      <c r="N361" s="20" t="s">
        <v>12</v>
      </c>
      <c r="O361" s="22"/>
    </row>
    <row r="362" spans="1:15" ht="22.5" x14ac:dyDescent="0.25">
      <c r="A362" s="28"/>
      <c r="B362" s="23"/>
      <c r="C362" s="6"/>
      <c r="D362" s="6"/>
      <c r="E362" s="20"/>
      <c r="F362" s="20"/>
      <c r="G362" s="20"/>
      <c r="H362" s="20"/>
      <c r="I362" s="24" t="s">
        <v>29</v>
      </c>
      <c r="J362" s="24" t="s">
        <v>30</v>
      </c>
      <c r="K362" s="24" t="s">
        <v>31</v>
      </c>
      <c r="L362" s="24" t="s">
        <v>32</v>
      </c>
      <c r="M362" s="20"/>
      <c r="N362" s="20"/>
      <c r="O362" s="22"/>
    </row>
    <row r="363" spans="1:15" x14ac:dyDescent="0.25">
      <c r="A363" s="28"/>
      <c r="B363" s="23"/>
      <c r="C363" s="6"/>
      <c r="D363" s="6"/>
      <c r="E363" s="25">
        <v>3</v>
      </c>
      <c r="F363" s="25">
        <v>3</v>
      </c>
      <c r="G363" s="25">
        <v>0</v>
      </c>
      <c r="H363" s="25" t="s">
        <v>33</v>
      </c>
      <c r="I363" s="25" t="s">
        <v>33</v>
      </c>
      <c r="J363" s="25" t="s">
        <v>33</v>
      </c>
      <c r="K363" s="25" t="s">
        <v>33</v>
      </c>
      <c r="L363" s="25" t="s">
        <v>33</v>
      </c>
      <c r="M363" s="25" t="s">
        <v>33</v>
      </c>
      <c r="N363" s="25" t="s">
        <v>33</v>
      </c>
      <c r="O363" s="22"/>
    </row>
    <row r="364" spans="1:15" ht="15" customHeight="1" x14ac:dyDescent="0.25">
      <c r="A364" s="28"/>
      <c r="B364" s="16" t="s">
        <v>149</v>
      </c>
      <c r="C364" s="12"/>
      <c r="D364" s="43"/>
      <c r="E364" s="20" t="s">
        <v>24</v>
      </c>
      <c r="F364" s="20" t="s">
        <v>25</v>
      </c>
      <c r="G364" s="20" t="s">
        <v>26</v>
      </c>
      <c r="H364" s="20" t="s">
        <v>27</v>
      </c>
      <c r="I364" s="7" t="s">
        <v>28</v>
      </c>
      <c r="J364" s="7"/>
      <c r="K364" s="7"/>
      <c r="L364" s="7"/>
      <c r="M364" s="20" t="s">
        <v>11</v>
      </c>
      <c r="N364" s="20" t="s">
        <v>12</v>
      </c>
      <c r="O364" s="22"/>
    </row>
    <row r="365" spans="1:15" ht="22.5" x14ac:dyDescent="0.25">
      <c r="A365" s="28"/>
      <c r="B365" s="16"/>
      <c r="C365" s="12"/>
      <c r="D365" s="44"/>
      <c r="E365" s="20"/>
      <c r="F365" s="20"/>
      <c r="G365" s="20"/>
      <c r="H365" s="20"/>
      <c r="I365" s="24" t="s">
        <v>29</v>
      </c>
      <c r="J365" s="24" t="s">
        <v>30</v>
      </c>
      <c r="K365" s="24" t="s">
        <v>31</v>
      </c>
      <c r="L365" s="24" t="s">
        <v>32</v>
      </c>
      <c r="M365" s="20"/>
      <c r="N365" s="20"/>
      <c r="O365" s="22"/>
    </row>
    <row r="366" spans="1:15" x14ac:dyDescent="0.25">
      <c r="A366" s="29"/>
      <c r="B366" s="16"/>
      <c r="C366" s="12"/>
      <c r="D366" s="46"/>
      <c r="E366" s="25">
        <v>3</v>
      </c>
      <c r="F366" s="25">
        <v>3</v>
      </c>
      <c r="G366" s="25">
        <v>0</v>
      </c>
      <c r="H366" s="14" t="s">
        <v>33</v>
      </c>
      <c r="I366" s="14" t="s">
        <v>33</v>
      </c>
      <c r="J366" s="14" t="s">
        <v>33</v>
      </c>
      <c r="K366" s="14" t="s">
        <v>33</v>
      </c>
      <c r="L366" s="14" t="s">
        <v>33</v>
      </c>
      <c r="M366" s="14" t="s">
        <v>33</v>
      </c>
      <c r="N366" s="14" t="s">
        <v>33</v>
      </c>
      <c r="O366" s="26"/>
    </row>
    <row r="367" spans="1:15" ht="15" customHeight="1" x14ac:dyDescent="0.25">
      <c r="A367" s="6" t="s">
        <v>150</v>
      </c>
      <c r="B367" s="16" t="s">
        <v>151</v>
      </c>
      <c r="C367" s="12"/>
      <c r="D367" s="17" t="s">
        <v>15</v>
      </c>
      <c r="E367" s="18">
        <f>E368+E369+E370+E371</f>
        <v>24917.864170000001</v>
      </c>
      <c r="F367" s="18">
        <f t="shared" ref="F367:G367" si="153">F368+F369+F370+F371</f>
        <v>24917.864170000001</v>
      </c>
      <c r="G367" s="18">
        <f t="shared" si="153"/>
        <v>0</v>
      </c>
      <c r="H367" s="19">
        <f>H368+H369+H370+H371</f>
        <v>0</v>
      </c>
      <c r="I367" s="19"/>
      <c r="J367" s="19"/>
      <c r="K367" s="19"/>
      <c r="L367" s="19"/>
      <c r="M367" s="18">
        <f>M368+M369+M370+M371</f>
        <v>0</v>
      </c>
      <c r="N367" s="18">
        <f t="shared" ref="N367" si="154">N368+N369+N370+N371</f>
        <v>0</v>
      </c>
      <c r="O367" s="21" t="s">
        <v>40</v>
      </c>
    </row>
    <row r="368" spans="1:15" ht="22.5" x14ac:dyDescent="0.25">
      <c r="A368" s="6"/>
      <c r="B368" s="16"/>
      <c r="C368" s="12"/>
      <c r="D368" s="17" t="s">
        <v>16</v>
      </c>
      <c r="E368" s="18">
        <f>F368+G368+H368+M368+N368</f>
        <v>14197.07027</v>
      </c>
      <c r="F368" s="45">
        <v>14197.07027</v>
      </c>
      <c r="G368" s="18">
        <v>0</v>
      </c>
      <c r="H368" s="19">
        <v>0</v>
      </c>
      <c r="I368" s="19"/>
      <c r="J368" s="19"/>
      <c r="K368" s="19"/>
      <c r="L368" s="19"/>
      <c r="M368" s="18">
        <v>0</v>
      </c>
      <c r="N368" s="18">
        <v>0</v>
      </c>
      <c r="O368" s="22"/>
    </row>
    <row r="369" spans="1:15" ht="33.75" x14ac:dyDescent="0.25">
      <c r="A369" s="6"/>
      <c r="B369" s="16"/>
      <c r="C369" s="12"/>
      <c r="D369" s="17" t="s">
        <v>17</v>
      </c>
      <c r="E369" s="18">
        <f t="shared" ref="E369:E371" si="155">F369+G369+H369+M369+N369</f>
        <v>8229.7237299999997</v>
      </c>
      <c r="F369" s="45">
        <v>8229.7237299999997</v>
      </c>
      <c r="G369" s="18">
        <v>0</v>
      </c>
      <c r="H369" s="19">
        <v>0</v>
      </c>
      <c r="I369" s="19"/>
      <c r="J369" s="19"/>
      <c r="K369" s="19"/>
      <c r="L369" s="19"/>
      <c r="M369" s="18">
        <v>0</v>
      </c>
      <c r="N369" s="18">
        <v>0</v>
      </c>
      <c r="O369" s="22"/>
    </row>
    <row r="370" spans="1:15" ht="33.75" x14ac:dyDescent="0.25">
      <c r="A370" s="6"/>
      <c r="B370" s="16"/>
      <c r="C370" s="12"/>
      <c r="D370" s="17" t="s">
        <v>18</v>
      </c>
      <c r="E370" s="18">
        <f t="shared" si="155"/>
        <v>2491.07017</v>
      </c>
      <c r="F370" s="45">
        <v>2491.07017</v>
      </c>
      <c r="G370" s="18">
        <v>0</v>
      </c>
      <c r="H370" s="19">
        <v>0</v>
      </c>
      <c r="I370" s="19"/>
      <c r="J370" s="19"/>
      <c r="K370" s="19"/>
      <c r="L370" s="19"/>
      <c r="M370" s="18">
        <v>0</v>
      </c>
      <c r="N370" s="18">
        <v>0</v>
      </c>
      <c r="O370" s="22"/>
    </row>
    <row r="371" spans="1:15" ht="22.5" x14ac:dyDescent="0.25">
      <c r="A371" s="6"/>
      <c r="B371" s="16"/>
      <c r="C371" s="12"/>
      <c r="D371" s="17" t="s">
        <v>19</v>
      </c>
      <c r="E371" s="18">
        <f t="shared" si="155"/>
        <v>0</v>
      </c>
      <c r="F371" s="45">
        <v>0</v>
      </c>
      <c r="G371" s="18">
        <v>0</v>
      </c>
      <c r="H371" s="19">
        <v>0</v>
      </c>
      <c r="I371" s="19"/>
      <c r="J371" s="19"/>
      <c r="K371" s="19"/>
      <c r="L371" s="19"/>
      <c r="M371" s="18">
        <v>0</v>
      </c>
      <c r="N371" s="18">
        <v>0</v>
      </c>
      <c r="O371" s="22"/>
    </row>
    <row r="372" spans="1:15" ht="15" customHeight="1" x14ac:dyDescent="0.25">
      <c r="A372" s="6"/>
      <c r="B372" s="23" t="s">
        <v>152</v>
      </c>
      <c r="C372" s="6"/>
      <c r="D372" s="6"/>
      <c r="E372" s="20" t="s">
        <v>24</v>
      </c>
      <c r="F372" s="20" t="s">
        <v>25</v>
      </c>
      <c r="G372" s="20" t="s">
        <v>26</v>
      </c>
      <c r="H372" s="20" t="s">
        <v>27</v>
      </c>
      <c r="I372" s="7" t="s">
        <v>28</v>
      </c>
      <c r="J372" s="7"/>
      <c r="K372" s="7"/>
      <c r="L372" s="7"/>
      <c r="M372" s="20" t="s">
        <v>11</v>
      </c>
      <c r="N372" s="20" t="s">
        <v>12</v>
      </c>
      <c r="O372" s="22"/>
    </row>
    <row r="373" spans="1:15" ht="22.5" x14ac:dyDescent="0.25">
      <c r="A373" s="6"/>
      <c r="B373" s="23"/>
      <c r="C373" s="6"/>
      <c r="D373" s="6"/>
      <c r="E373" s="20"/>
      <c r="F373" s="20"/>
      <c r="G373" s="20"/>
      <c r="H373" s="20"/>
      <c r="I373" s="24" t="s">
        <v>29</v>
      </c>
      <c r="J373" s="24" t="s">
        <v>30</v>
      </c>
      <c r="K373" s="24" t="s">
        <v>31</v>
      </c>
      <c r="L373" s="24" t="s">
        <v>32</v>
      </c>
      <c r="M373" s="20"/>
      <c r="N373" s="20"/>
      <c r="O373" s="22"/>
    </row>
    <row r="374" spans="1:15" ht="14.25" customHeight="1" x14ac:dyDescent="0.25">
      <c r="A374" s="6"/>
      <c r="B374" s="23"/>
      <c r="C374" s="6"/>
      <c r="D374" s="6"/>
      <c r="E374" s="25">
        <v>1</v>
      </c>
      <c r="F374" s="25">
        <v>1</v>
      </c>
      <c r="G374" s="25">
        <v>0</v>
      </c>
      <c r="H374" s="25" t="s">
        <v>33</v>
      </c>
      <c r="I374" s="25" t="s">
        <v>33</v>
      </c>
      <c r="J374" s="25" t="s">
        <v>33</v>
      </c>
      <c r="K374" s="25" t="s">
        <v>33</v>
      </c>
      <c r="L374" s="25" t="s">
        <v>33</v>
      </c>
      <c r="M374" s="25" t="s">
        <v>33</v>
      </c>
      <c r="N374" s="25" t="s">
        <v>33</v>
      </c>
      <c r="O374" s="26"/>
    </row>
    <row r="375" spans="1:15" ht="15" customHeight="1" x14ac:dyDescent="0.25">
      <c r="A375" s="6" t="s">
        <v>153</v>
      </c>
      <c r="B375" s="16" t="s">
        <v>154</v>
      </c>
      <c r="C375" s="12"/>
      <c r="D375" s="17" t="s">
        <v>15</v>
      </c>
      <c r="E375" s="18">
        <f>E376+E377+E378+E379</f>
        <v>6358.8220000000001</v>
      </c>
      <c r="F375" s="18">
        <f t="shared" ref="F375:G375" si="156">F376+F377+F378+F379</f>
        <v>6358.8220000000001</v>
      </c>
      <c r="G375" s="18">
        <f t="shared" si="156"/>
        <v>0</v>
      </c>
      <c r="H375" s="19">
        <f>H376+H377+H378+H379</f>
        <v>0</v>
      </c>
      <c r="I375" s="19"/>
      <c r="J375" s="19"/>
      <c r="K375" s="19"/>
      <c r="L375" s="19"/>
      <c r="M375" s="18">
        <f>M376+M377+M378+M379</f>
        <v>0</v>
      </c>
      <c r="N375" s="18">
        <f t="shared" ref="N375" si="157">N376+N377+N378+N379</f>
        <v>0</v>
      </c>
      <c r="O375" s="21" t="s">
        <v>40</v>
      </c>
    </row>
    <row r="376" spans="1:15" ht="22.5" x14ac:dyDescent="0.25">
      <c r="A376" s="6"/>
      <c r="B376" s="16"/>
      <c r="C376" s="12"/>
      <c r="D376" s="17" t="s">
        <v>16</v>
      </c>
      <c r="E376" s="18">
        <f>F376+G376+H376+M376+N376</f>
        <v>5722.93</v>
      </c>
      <c r="F376" s="45">
        <v>5722.93</v>
      </c>
      <c r="G376" s="18">
        <v>0</v>
      </c>
      <c r="H376" s="19">
        <v>0</v>
      </c>
      <c r="I376" s="19"/>
      <c r="J376" s="19"/>
      <c r="K376" s="19"/>
      <c r="L376" s="19"/>
      <c r="M376" s="18">
        <v>0</v>
      </c>
      <c r="N376" s="18">
        <v>0</v>
      </c>
      <c r="O376" s="22"/>
    </row>
    <row r="377" spans="1:15" ht="33.75" x14ac:dyDescent="0.25">
      <c r="A377" s="6"/>
      <c r="B377" s="16"/>
      <c r="C377" s="12"/>
      <c r="D377" s="17" t="s">
        <v>17</v>
      </c>
      <c r="E377" s="18">
        <f t="shared" ref="E377:E379" si="158">F377+G377+H377+M377+N377</f>
        <v>0</v>
      </c>
      <c r="F377" s="45">
        <v>0</v>
      </c>
      <c r="G377" s="18">
        <v>0</v>
      </c>
      <c r="H377" s="19">
        <v>0</v>
      </c>
      <c r="I377" s="19"/>
      <c r="J377" s="19"/>
      <c r="K377" s="19"/>
      <c r="L377" s="19"/>
      <c r="M377" s="18">
        <v>0</v>
      </c>
      <c r="N377" s="18">
        <v>0</v>
      </c>
      <c r="O377" s="22"/>
    </row>
    <row r="378" spans="1:15" ht="33.75" x14ac:dyDescent="0.25">
      <c r="A378" s="6"/>
      <c r="B378" s="16"/>
      <c r="C378" s="12"/>
      <c r="D378" s="17" t="s">
        <v>18</v>
      </c>
      <c r="E378" s="18">
        <f t="shared" si="158"/>
        <v>635.89200000000005</v>
      </c>
      <c r="F378" s="45">
        <v>635.89200000000005</v>
      </c>
      <c r="G378" s="18">
        <v>0</v>
      </c>
      <c r="H378" s="19">
        <v>0</v>
      </c>
      <c r="I378" s="19"/>
      <c r="J378" s="19"/>
      <c r="K378" s="19"/>
      <c r="L378" s="19"/>
      <c r="M378" s="18">
        <v>0</v>
      </c>
      <c r="N378" s="18">
        <v>0</v>
      </c>
      <c r="O378" s="22"/>
    </row>
    <row r="379" spans="1:15" ht="22.5" x14ac:dyDescent="0.25">
      <c r="A379" s="6"/>
      <c r="B379" s="16"/>
      <c r="C379" s="12"/>
      <c r="D379" s="17" t="s">
        <v>19</v>
      </c>
      <c r="E379" s="18">
        <f t="shared" si="158"/>
        <v>0</v>
      </c>
      <c r="F379" s="45">
        <v>0</v>
      </c>
      <c r="G379" s="18">
        <v>0</v>
      </c>
      <c r="H379" s="19">
        <v>0</v>
      </c>
      <c r="I379" s="19"/>
      <c r="J379" s="19"/>
      <c r="K379" s="19"/>
      <c r="L379" s="19"/>
      <c r="M379" s="18">
        <v>0</v>
      </c>
      <c r="N379" s="18">
        <v>0</v>
      </c>
      <c r="O379" s="22"/>
    </row>
    <row r="380" spans="1:15" ht="15" customHeight="1" x14ac:dyDescent="0.25">
      <c r="A380" s="6"/>
      <c r="B380" s="23" t="s">
        <v>155</v>
      </c>
      <c r="C380" s="6"/>
      <c r="D380" s="6"/>
      <c r="E380" s="20" t="s">
        <v>24</v>
      </c>
      <c r="F380" s="20" t="s">
        <v>25</v>
      </c>
      <c r="G380" s="20" t="s">
        <v>26</v>
      </c>
      <c r="H380" s="20" t="s">
        <v>27</v>
      </c>
      <c r="I380" s="7" t="s">
        <v>28</v>
      </c>
      <c r="J380" s="7"/>
      <c r="K380" s="7"/>
      <c r="L380" s="7"/>
      <c r="M380" s="20" t="s">
        <v>11</v>
      </c>
      <c r="N380" s="20" t="s">
        <v>12</v>
      </c>
      <c r="O380" s="22"/>
    </row>
    <row r="381" spans="1:15" ht="22.5" x14ac:dyDescent="0.25">
      <c r="A381" s="6"/>
      <c r="B381" s="23"/>
      <c r="C381" s="6"/>
      <c r="D381" s="6"/>
      <c r="E381" s="20"/>
      <c r="F381" s="20"/>
      <c r="G381" s="20"/>
      <c r="H381" s="20"/>
      <c r="I381" s="24" t="s">
        <v>29</v>
      </c>
      <c r="J381" s="24" t="s">
        <v>30</v>
      </c>
      <c r="K381" s="24" t="s">
        <v>31</v>
      </c>
      <c r="L381" s="24" t="s">
        <v>32</v>
      </c>
      <c r="M381" s="20"/>
      <c r="N381" s="20"/>
      <c r="O381" s="22"/>
    </row>
    <row r="382" spans="1:15" x14ac:dyDescent="0.25">
      <c r="A382" s="6"/>
      <c r="B382" s="23"/>
      <c r="C382" s="6"/>
      <c r="D382" s="6"/>
      <c r="E382" s="25">
        <v>1</v>
      </c>
      <c r="F382" s="25">
        <v>1</v>
      </c>
      <c r="G382" s="25">
        <v>0</v>
      </c>
      <c r="H382" s="25" t="s">
        <v>33</v>
      </c>
      <c r="I382" s="25" t="s">
        <v>33</v>
      </c>
      <c r="J382" s="25" t="s">
        <v>33</v>
      </c>
      <c r="K382" s="25" t="s">
        <v>33</v>
      </c>
      <c r="L382" s="25" t="s">
        <v>33</v>
      </c>
      <c r="M382" s="25" t="s">
        <v>33</v>
      </c>
      <c r="N382" s="25" t="s">
        <v>33</v>
      </c>
      <c r="O382" s="26"/>
    </row>
    <row r="383" spans="1:15" ht="15" customHeight="1" x14ac:dyDescent="0.25">
      <c r="A383" s="6" t="s">
        <v>156</v>
      </c>
      <c r="B383" s="16" t="s">
        <v>157</v>
      </c>
      <c r="C383" s="12"/>
      <c r="D383" s="17" t="s">
        <v>15</v>
      </c>
      <c r="E383" s="18">
        <f>E384+E385+E386+E387</f>
        <v>43232.508880000001</v>
      </c>
      <c r="F383" s="18">
        <f t="shared" ref="F383:G383" si="159">F384+F385+F386+F387</f>
        <v>43232.508880000001</v>
      </c>
      <c r="G383" s="18">
        <f t="shared" si="159"/>
        <v>0</v>
      </c>
      <c r="H383" s="19">
        <f>H384+H385+H386+H387</f>
        <v>0</v>
      </c>
      <c r="I383" s="19"/>
      <c r="J383" s="19"/>
      <c r="K383" s="19"/>
      <c r="L383" s="19"/>
      <c r="M383" s="18">
        <f>M384+M385+M386+M387</f>
        <v>0</v>
      </c>
      <c r="N383" s="18">
        <f t="shared" ref="N383" si="160">N384+N385+N386+N387</f>
        <v>0</v>
      </c>
      <c r="O383" s="21" t="s">
        <v>40</v>
      </c>
    </row>
    <row r="384" spans="1:15" ht="22.5" x14ac:dyDescent="0.25">
      <c r="A384" s="6"/>
      <c r="B384" s="16"/>
      <c r="C384" s="12"/>
      <c r="D384" s="17" t="s">
        <v>16</v>
      </c>
      <c r="E384" s="18">
        <f>F384+G384+H384+M384+N384</f>
        <v>38954.897960000002</v>
      </c>
      <c r="F384" s="45">
        <v>38954.897960000002</v>
      </c>
      <c r="G384" s="18">
        <v>0</v>
      </c>
      <c r="H384" s="19">
        <v>0</v>
      </c>
      <c r="I384" s="19"/>
      <c r="J384" s="19"/>
      <c r="K384" s="19"/>
      <c r="L384" s="19"/>
      <c r="M384" s="18">
        <v>0</v>
      </c>
      <c r="N384" s="18">
        <v>0</v>
      </c>
      <c r="O384" s="22"/>
    </row>
    <row r="385" spans="1:15" ht="33.75" x14ac:dyDescent="0.25">
      <c r="A385" s="6"/>
      <c r="B385" s="16"/>
      <c r="C385" s="12"/>
      <c r="D385" s="17" t="s">
        <v>17</v>
      </c>
      <c r="E385" s="18">
        <f t="shared" ref="E385:E387" si="161">F385+G385+H385+M385+N385</f>
        <v>0</v>
      </c>
      <c r="F385" s="45">
        <v>0</v>
      </c>
      <c r="G385" s="18">
        <v>0</v>
      </c>
      <c r="H385" s="19">
        <v>0</v>
      </c>
      <c r="I385" s="19"/>
      <c r="J385" s="19"/>
      <c r="K385" s="19"/>
      <c r="L385" s="19"/>
      <c r="M385" s="18">
        <v>0</v>
      </c>
      <c r="N385" s="18">
        <v>0</v>
      </c>
      <c r="O385" s="22"/>
    </row>
    <row r="386" spans="1:15" ht="33.75" x14ac:dyDescent="0.25">
      <c r="A386" s="6"/>
      <c r="B386" s="16"/>
      <c r="C386" s="12"/>
      <c r="D386" s="17" t="s">
        <v>18</v>
      </c>
      <c r="E386" s="18">
        <f t="shared" si="161"/>
        <v>4277.6109200000001</v>
      </c>
      <c r="F386" s="45">
        <v>4277.6109200000001</v>
      </c>
      <c r="G386" s="18">
        <v>0</v>
      </c>
      <c r="H386" s="19">
        <v>0</v>
      </c>
      <c r="I386" s="19"/>
      <c r="J386" s="19"/>
      <c r="K386" s="19"/>
      <c r="L386" s="19"/>
      <c r="M386" s="18">
        <v>0</v>
      </c>
      <c r="N386" s="18">
        <v>0</v>
      </c>
      <c r="O386" s="22"/>
    </row>
    <row r="387" spans="1:15" ht="22.5" x14ac:dyDescent="0.25">
      <c r="A387" s="6"/>
      <c r="B387" s="16"/>
      <c r="C387" s="12"/>
      <c r="D387" s="17" t="s">
        <v>19</v>
      </c>
      <c r="E387" s="18">
        <f t="shared" si="161"/>
        <v>0</v>
      </c>
      <c r="F387" s="45">
        <v>0</v>
      </c>
      <c r="G387" s="18">
        <v>0</v>
      </c>
      <c r="H387" s="19">
        <v>0</v>
      </c>
      <c r="I387" s="19"/>
      <c r="J387" s="19"/>
      <c r="K387" s="19"/>
      <c r="L387" s="19"/>
      <c r="M387" s="18">
        <v>0</v>
      </c>
      <c r="N387" s="18">
        <v>0</v>
      </c>
      <c r="O387" s="22"/>
    </row>
    <row r="388" spans="1:15" ht="15" customHeight="1" x14ac:dyDescent="0.25">
      <c r="A388" s="6"/>
      <c r="B388" s="23" t="s">
        <v>158</v>
      </c>
      <c r="C388" s="6"/>
      <c r="D388" s="6"/>
      <c r="E388" s="20" t="s">
        <v>24</v>
      </c>
      <c r="F388" s="20" t="s">
        <v>25</v>
      </c>
      <c r="G388" s="20" t="s">
        <v>26</v>
      </c>
      <c r="H388" s="20" t="s">
        <v>27</v>
      </c>
      <c r="I388" s="7" t="s">
        <v>28</v>
      </c>
      <c r="J388" s="7"/>
      <c r="K388" s="7"/>
      <c r="L388" s="7"/>
      <c r="M388" s="20" t="s">
        <v>11</v>
      </c>
      <c r="N388" s="20" t="s">
        <v>12</v>
      </c>
      <c r="O388" s="22"/>
    </row>
    <row r="389" spans="1:15" ht="22.5" x14ac:dyDescent="0.25">
      <c r="A389" s="6"/>
      <c r="B389" s="23"/>
      <c r="C389" s="6"/>
      <c r="D389" s="6"/>
      <c r="E389" s="20"/>
      <c r="F389" s="20"/>
      <c r="G389" s="20"/>
      <c r="H389" s="20"/>
      <c r="I389" s="24" t="s">
        <v>29</v>
      </c>
      <c r="J389" s="24" t="s">
        <v>30</v>
      </c>
      <c r="K389" s="24" t="s">
        <v>31</v>
      </c>
      <c r="L389" s="24" t="s">
        <v>32</v>
      </c>
      <c r="M389" s="20"/>
      <c r="N389" s="20"/>
      <c r="O389" s="22"/>
    </row>
    <row r="390" spans="1:15" x14ac:dyDescent="0.25">
      <c r="A390" s="6"/>
      <c r="B390" s="23"/>
      <c r="C390" s="6"/>
      <c r="D390" s="6"/>
      <c r="E390" s="25">
        <v>1</v>
      </c>
      <c r="F390" s="25">
        <v>1</v>
      </c>
      <c r="G390" s="25">
        <v>0</v>
      </c>
      <c r="H390" s="25" t="s">
        <v>33</v>
      </c>
      <c r="I390" s="25" t="s">
        <v>33</v>
      </c>
      <c r="J390" s="25" t="s">
        <v>33</v>
      </c>
      <c r="K390" s="25" t="s">
        <v>33</v>
      </c>
      <c r="L390" s="25" t="s">
        <v>33</v>
      </c>
      <c r="M390" s="25" t="s">
        <v>33</v>
      </c>
      <c r="N390" s="25" t="s">
        <v>33</v>
      </c>
      <c r="O390" s="26"/>
    </row>
    <row r="391" spans="1:15" ht="15" hidden="1" customHeight="1" x14ac:dyDescent="0.25">
      <c r="A391" s="6" t="s">
        <v>159</v>
      </c>
      <c r="B391" s="16" t="s">
        <v>160</v>
      </c>
      <c r="C391" s="12"/>
      <c r="D391" s="17" t="s">
        <v>15</v>
      </c>
      <c r="E391" s="18">
        <f>E392+E393+E394+E395</f>
        <v>0</v>
      </c>
      <c r="F391" s="18">
        <f t="shared" ref="F391:G391" si="162">F392+F393+F394+F395</f>
        <v>0</v>
      </c>
      <c r="G391" s="18">
        <f t="shared" si="162"/>
        <v>0</v>
      </c>
      <c r="H391" s="19">
        <f>H392+H393+H394+H395</f>
        <v>0</v>
      </c>
      <c r="I391" s="19"/>
      <c r="J391" s="19"/>
      <c r="K391" s="19"/>
      <c r="L391" s="19"/>
      <c r="M391" s="18">
        <f>M392+M393+M394+M395</f>
        <v>0</v>
      </c>
      <c r="N391" s="18">
        <f t="shared" ref="N391" si="163">N392+N393+N394+N395</f>
        <v>0</v>
      </c>
      <c r="O391" s="21" t="s">
        <v>22</v>
      </c>
    </row>
    <row r="392" spans="1:15" ht="22.5" hidden="1" x14ac:dyDescent="0.25">
      <c r="A392" s="6"/>
      <c r="B392" s="16"/>
      <c r="C392" s="12"/>
      <c r="D392" s="17" t="s">
        <v>16</v>
      </c>
      <c r="E392" s="18">
        <f>F392+G392+H392+M392+N392</f>
        <v>0</v>
      </c>
      <c r="F392" s="18">
        <v>0</v>
      </c>
      <c r="G392" s="18">
        <v>0</v>
      </c>
      <c r="H392" s="19">
        <v>0</v>
      </c>
      <c r="I392" s="19"/>
      <c r="J392" s="19"/>
      <c r="K392" s="19"/>
      <c r="L392" s="19"/>
      <c r="M392" s="18">
        <v>0</v>
      </c>
      <c r="N392" s="18">
        <v>0</v>
      </c>
      <c r="O392" s="22"/>
    </row>
    <row r="393" spans="1:15" ht="33.75" hidden="1" x14ac:dyDescent="0.25">
      <c r="A393" s="6"/>
      <c r="B393" s="16"/>
      <c r="C393" s="12"/>
      <c r="D393" s="17" t="s">
        <v>17</v>
      </c>
      <c r="E393" s="18">
        <f t="shared" ref="E393:E395" si="164">F393+G393+H393+M393+N393</f>
        <v>0</v>
      </c>
      <c r="F393" s="18">
        <v>0</v>
      </c>
      <c r="G393" s="18">
        <v>0</v>
      </c>
      <c r="H393" s="19">
        <v>0</v>
      </c>
      <c r="I393" s="19"/>
      <c r="J393" s="19"/>
      <c r="K393" s="19"/>
      <c r="L393" s="19"/>
      <c r="M393" s="18">
        <v>0</v>
      </c>
      <c r="N393" s="18">
        <v>0</v>
      </c>
      <c r="O393" s="22"/>
    </row>
    <row r="394" spans="1:15" ht="33.75" hidden="1" x14ac:dyDescent="0.25">
      <c r="A394" s="6"/>
      <c r="B394" s="16"/>
      <c r="C394" s="12"/>
      <c r="D394" s="17" t="s">
        <v>18</v>
      </c>
      <c r="E394" s="18">
        <f t="shared" si="164"/>
        <v>0</v>
      </c>
      <c r="F394" s="18">
        <v>0</v>
      </c>
      <c r="G394" s="18">
        <v>0</v>
      </c>
      <c r="H394" s="19">
        <v>0</v>
      </c>
      <c r="I394" s="19"/>
      <c r="J394" s="19"/>
      <c r="K394" s="19"/>
      <c r="L394" s="19"/>
      <c r="M394" s="18">
        <v>0</v>
      </c>
      <c r="N394" s="18">
        <v>0</v>
      </c>
      <c r="O394" s="22"/>
    </row>
    <row r="395" spans="1:15" ht="22.5" hidden="1" x14ac:dyDescent="0.25">
      <c r="A395" s="6"/>
      <c r="B395" s="16"/>
      <c r="C395" s="12"/>
      <c r="D395" s="17" t="s">
        <v>19</v>
      </c>
      <c r="E395" s="18">
        <f t="shared" si="164"/>
        <v>0</v>
      </c>
      <c r="F395" s="18">
        <v>0</v>
      </c>
      <c r="G395" s="18">
        <v>0</v>
      </c>
      <c r="H395" s="19">
        <v>0</v>
      </c>
      <c r="I395" s="19"/>
      <c r="J395" s="19"/>
      <c r="K395" s="19"/>
      <c r="L395" s="19"/>
      <c r="M395" s="18">
        <v>0</v>
      </c>
      <c r="N395" s="18">
        <v>0</v>
      </c>
      <c r="O395" s="22"/>
    </row>
    <row r="396" spans="1:15" ht="15" hidden="1" customHeight="1" x14ac:dyDescent="0.25">
      <c r="A396" s="6"/>
      <c r="B396" s="23" t="s">
        <v>161</v>
      </c>
      <c r="C396" s="6"/>
      <c r="D396" s="6"/>
      <c r="E396" s="20" t="s">
        <v>24</v>
      </c>
      <c r="F396" s="20" t="s">
        <v>25</v>
      </c>
      <c r="G396" s="20" t="s">
        <v>26</v>
      </c>
      <c r="H396" s="20" t="s">
        <v>27</v>
      </c>
      <c r="I396" s="7" t="s">
        <v>28</v>
      </c>
      <c r="J396" s="7"/>
      <c r="K396" s="7"/>
      <c r="L396" s="7"/>
      <c r="M396" s="20" t="s">
        <v>11</v>
      </c>
      <c r="N396" s="20" t="s">
        <v>12</v>
      </c>
      <c r="O396" s="22"/>
    </row>
    <row r="397" spans="1:15" ht="22.5" hidden="1" x14ac:dyDescent="0.25">
      <c r="A397" s="6"/>
      <c r="B397" s="23"/>
      <c r="C397" s="6"/>
      <c r="D397" s="6"/>
      <c r="E397" s="20"/>
      <c r="F397" s="20"/>
      <c r="G397" s="20"/>
      <c r="H397" s="20"/>
      <c r="I397" s="24" t="s">
        <v>29</v>
      </c>
      <c r="J397" s="24" t="s">
        <v>30</v>
      </c>
      <c r="K397" s="24" t="s">
        <v>31</v>
      </c>
      <c r="L397" s="24" t="s">
        <v>32</v>
      </c>
      <c r="M397" s="20"/>
      <c r="N397" s="20"/>
      <c r="O397" s="22"/>
    </row>
    <row r="398" spans="1:15" hidden="1" x14ac:dyDescent="0.25">
      <c r="A398" s="6"/>
      <c r="B398" s="23"/>
      <c r="C398" s="6"/>
      <c r="D398" s="6"/>
      <c r="E398" s="25">
        <v>0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6"/>
    </row>
    <row r="399" spans="1:15" ht="15" customHeight="1" x14ac:dyDescent="0.25">
      <c r="A399" s="6" t="s">
        <v>162</v>
      </c>
      <c r="B399" s="16" t="s">
        <v>163</v>
      </c>
      <c r="C399" s="12"/>
      <c r="D399" s="17" t="s">
        <v>15</v>
      </c>
      <c r="E399" s="66">
        <v>0</v>
      </c>
      <c r="F399" s="67" t="s">
        <v>164</v>
      </c>
      <c r="G399" s="68"/>
      <c r="H399" s="68"/>
      <c r="I399" s="68"/>
      <c r="J399" s="68"/>
      <c r="K399" s="68"/>
      <c r="L399" s="68"/>
      <c r="M399" s="68"/>
      <c r="N399" s="69"/>
      <c r="O399" s="21" t="s">
        <v>40</v>
      </c>
    </row>
    <row r="400" spans="1:15" ht="22.5" x14ac:dyDescent="0.25">
      <c r="A400" s="6"/>
      <c r="B400" s="16"/>
      <c r="C400" s="12"/>
      <c r="D400" s="17" t="s">
        <v>16</v>
      </c>
      <c r="E400" s="66">
        <v>0</v>
      </c>
      <c r="F400" s="70"/>
      <c r="G400" s="71"/>
      <c r="H400" s="71"/>
      <c r="I400" s="71"/>
      <c r="J400" s="71"/>
      <c r="K400" s="71"/>
      <c r="L400" s="71"/>
      <c r="M400" s="71"/>
      <c r="N400" s="72"/>
      <c r="O400" s="22"/>
    </row>
    <row r="401" spans="1:15" ht="33.75" x14ac:dyDescent="0.25">
      <c r="A401" s="6"/>
      <c r="B401" s="16"/>
      <c r="C401" s="12"/>
      <c r="D401" s="17" t="s">
        <v>17</v>
      </c>
      <c r="E401" s="66">
        <v>0</v>
      </c>
      <c r="F401" s="70"/>
      <c r="G401" s="71"/>
      <c r="H401" s="71"/>
      <c r="I401" s="71"/>
      <c r="J401" s="71"/>
      <c r="K401" s="71"/>
      <c r="L401" s="71"/>
      <c r="M401" s="71"/>
      <c r="N401" s="72"/>
      <c r="O401" s="22"/>
    </row>
    <row r="402" spans="1:15" ht="33.75" x14ac:dyDescent="0.25">
      <c r="A402" s="6"/>
      <c r="B402" s="16"/>
      <c r="C402" s="12"/>
      <c r="D402" s="17" t="s">
        <v>18</v>
      </c>
      <c r="E402" s="66">
        <v>0</v>
      </c>
      <c r="F402" s="70"/>
      <c r="G402" s="71"/>
      <c r="H402" s="71"/>
      <c r="I402" s="71"/>
      <c r="J402" s="71"/>
      <c r="K402" s="71"/>
      <c r="L402" s="71"/>
      <c r="M402" s="71"/>
      <c r="N402" s="72"/>
      <c r="O402" s="22"/>
    </row>
    <row r="403" spans="1:15" ht="24.75" customHeight="1" x14ac:dyDescent="0.25">
      <c r="A403" s="6"/>
      <c r="B403" s="16"/>
      <c r="C403" s="12"/>
      <c r="D403" s="17" t="s">
        <v>19</v>
      </c>
      <c r="E403" s="66">
        <v>0</v>
      </c>
      <c r="F403" s="73"/>
      <c r="G403" s="74"/>
      <c r="H403" s="74"/>
      <c r="I403" s="74"/>
      <c r="J403" s="74"/>
      <c r="K403" s="74"/>
      <c r="L403" s="74"/>
      <c r="M403" s="74"/>
      <c r="N403" s="75"/>
      <c r="O403" s="22"/>
    </row>
    <row r="404" spans="1:15" ht="15" customHeight="1" x14ac:dyDescent="0.25">
      <c r="A404" s="6"/>
      <c r="B404" s="23" t="s">
        <v>165</v>
      </c>
      <c r="C404" s="6"/>
      <c r="D404" s="6"/>
      <c r="E404" s="20" t="s">
        <v>24</v>
      </c>
      <c r="F404" s="20" t="s">
        <v>25</v>
      </c>
      <c r="G404" s="20" t="s">
        <v>26</v>
      </c>
      <c r="H404" s="20" t="s">
        <v>27</v>
      </c>
      <c r="I404" s="7" t="s">
        <v>28</v>
      </c>
      <c r="J404" s="7"/>
      <c r="K404" s="7"/>
      <c r="L404" s="7"/>
      <c r="M404" s="20" t="s">
        <v>11</v>
      </c>
      <c r="N404" s="20" t="s">
        <v>12</v>
      </c>
      <c r="O404" s="22"/>
    </row>
    <row r="405" spans="1:15" ht="22.5" x14ac:dyDescent="0.25">
      <c r="A405" s="6"/>
      <c r="B405" s="23"/>
      <c r="C405" s="6"/>
      <c r="D405" s="6"/>
      <c r="E405" s="20"/>
      <c r="F405" s="20"/>
      <c r="G405" s="20"/>
      <c r="H405" s="20"/>
      <c r="I405" s="24" t="s">
        <v>29</v>
      </c>
      <c r="J405" s="24" t="s">
        <v>30</v>
      </c>
      <c r="K405" s="24" t="s">
        <v>31</v>
      </c>
      <c r="L405" s="24" t="s">
        <v>32</v>
      </c>
      <c r="M405" s="20"/>
      <c r="N405" s="20"/>
      <c r="O405" s="22"/>
    </row>
    <row r="406" spans="1:15" x14ac:dyDescent="0.25">
      <c r="A406" s="6"/>
      <c r="B406" s="23"/>
      <c r="C406" s="6"/>
      <c r="D406" s="6"/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6"/>
    </row>
    <row r="407" spans="1:15" ht="15" customHeight="1" x14ac:dyDescent="0.25">
      <c r="A407" s="6" t="s">
        <v>166</v>
      </c>
      <c r="B407" s="16" t="s">
        <v>167</v>
      </c>
      <c r="C407" s="12"/>
      <c r="D407" s="17" t="s">
        <v>15</v>
      </c>
      <c r="E407" s="66">
        <v>0</v>
      </c>
      <c r="F407" s="67" t="s">
        <v>164</v>
      </c>
      <c r="G407" s="68"/>
      <c r="H407" s="68"/>
      <c r="I407" s="68"/>
      <c r="J407" s="68"/>
      <c r="K407" s="68"/>
      <c r="L407" s="68"/>
      <c r="M407" s="68"/>
      <c r="N407" s="69"/>
      <c r="O407" s="21" t="s">
        <v>40</v>
      </c>
    </row>
    <row r="408" spans="1:15" ht="22.5" x14ac:dyDescent="0.25">
      <c r="A408" s="6"/>
      <c r="B408" s="16"/>
      <c r="C408" s="12"/>
      <c r="D408" s="17" t="s">
        <v>16</v>
      </c>
      <c r="E408" s="66">
        <v>0</v>
      </c>
      <c r="F408" s="70"/>
      <c r="G408" s="71"/>
      <c r="H408" s="71"/>
      <c r="I408" s="71"/>
      <c r="J408" s="71"/>
      <c r="K408" s="71"/>
      <c r="L408" s="71"/>
      <c r="M408" s="71"/>
      <c r="N408" s="72"/>
      <c r="O408" s="22"/>
    </row>
    <row r="409" spans="1:15" ht="33.75" x14ac:dyDescent="0.25">
      <c r="A409" s="6"/>
      <c r="B409" s="16"/>
      <c r="C409" s="12"/>
      <c r="D409" s="17" t="s">
        <v>17</v>
      </c>
      <c r="E409" s="66">
        <v>0</v>
      </c>
      <c r="F409" s="70"/>
      <c r="G409" s="71"/>
      <c r="H409" s="71"/>
      <c r="I409" s="71"/>
      <c r="J409" s="71"/>
      <c r="K409" s="71"/>
      <c r="L409" s="71"/>
      <c r="M409" s="71"/>
      <c r="N409" s="72"/>
      <c r="O409" s="22"/>
    </row>
    <row r="410" spans="1:15" ht="33.75" x14ac:dyDescent="0.25">
      <c r="A410" s="6"/>
      <c r="B410" s="16"/>
      <c r="C410" s="12"/>
      <c r="D410" s="17" t="s">
        <v>18</v>
      </c>
      <c r="E410" s="66">
        <v>0</v>
      </c>
      <c r="F410" s="70"/>
      <c r="G410" s="71"/>
      <c r="H410" s="71"/>
      <c r="I410" s="71"/>
      <c r="J410" s="71"/>
      <c r="K410" s="71"/>
      <c r="L410" s="71"/>
      <c r="M410" s="71"/>
      <c r="N410" s="72"/>
      <c r="O410" s="22"/>
    </row>
    <row r="411" spans="1:15" ht="45.75" customHeight="1" x14ac:dyDescent="0.25">
      <c r="A411" s="6"/>
      <c r="B411" s="16"/>
      <c r="C411" s="12"/>
      <c r="D411" s="17" t="s">
        <v>19</v>
      </c>
      <c r="E411" s="66">
        <v>0</v>
      </c>
      <c r="F411" s="73"/>
      <c r="G411" s="74"/>
      <c r="H411" s="74"/>
      <c r="I411" s="74"/>
      <c r="J411" s="74"/>
      <c r="K411" s="74"/>
      <c r="L411" s="74"/>
      <c r="M411" s="74"/>
      <c r="N411" s="75"/>
      <c r="O411" s="22"/>
    </row>
    <row r="412" spans="1:15" ht="24" customHeight="1" x14ac:dyDescent="0.25">
      <c r="A412" s="6"/>
      <c r="B412" s="23" t="s">
        <v>168</v>
      </c>
      <c r="C412" s="6"/>
      <c r="D412" s="6"/>
      <c r="E412" s="20" t="s">
        <v>24</v>
      </c>
      <c r="F412" s="20" t="s">
        <v>25</v>
      </c>
      <c r="G412" s="20" t="s">
        <v>26</v>
      </c>
      <c r="H412" s="20" t="s">
        <v>27</v>
      </c>
      <c r="I412" s="7" t="s">
        <v>28</v>
      </c>
      <c r="J412" s="7"/>
      <c r="K412" s="7"/>
      <c r="L412" s="7"/>
      <c r="M412" s="20" t="s">
        <v>11</v>
      </c>
      <c r="N412" s="20" t="s">
        <v>12</v>
      </c>
      <c r="O412" s="22"/>
    </row>
    <row r="413" spans="1:15" ht="20.25" customHeight="1" x14ac:dyDescent="0.25">
      <c r="A413" s="6"/>
      <c r="B413" s="23"/>
      <c r="C413" s="6"/>
      <c r="D413" s="6"/>
      <c r="E413" s="20"/>
      <c r="F413" s="20"/>
      <c r="G413" s="20"/>
      <c r="H413" s="20"/>
      <c r="I413" s="24" t="s">
        <v>29</v>
      </c>
      <c r="J413" s="24" t="s">
        <v>30</v>
      </c>
      <c r="K413" s="24" t="s">
        <v>31</v>
      </c>
      <c r="L413" s="24" t="s">
        <v>32</v>
      </c>
      <c r="M413" s="20"/>
      <c r="N413" s="20"/>
      <c r="O413" s="22"/>
    </row>
    <row r="414" spans="1:15" x14ac:dyDescent="0.25">
      <c r="A414" s="6"/>
      <c r="B414" s="23"/>
      <c r="C414" s="6"/>
      <c r="D414" s="6"/>
      <c r="E414" s="25">
        <v>0</v>
      </c>
      <c r="F414" s="25">
        <v>0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6"/>
    </row>
    <row r="415" spans="1:15" ht="15" hidden="1" customHeight="1" x14ac:dyDescent="0.25">
      <c r="A415" s="6" t="s">
        <v>169</v>
      </c>
      <c r="B415" s="16" t="s">
        <v>170</v>
      </c>
      <c r="C415" s="12"/>
      <c r="D415" s="17" t="s">
        <v>15</v>
      </c>
      <c r="E415" s="18">
        <f>E416+E417+E418+E419</f>
        <v>0</v>
      </c>
      <c r="F415" s="18">
        <f t="shared" ref="F415:G415" si="165">F416+F417+F418+F419</f>
        <v>0</v>
      </c>
      <c r="G415" s="18">
        <f t="shared" si="165"/>
        <v>0</v>
      </c>
      <c r="H415" s="19">
        <f>H416+H417+H418+H419</f>
        <v>0</v>
      </c>
      <c r="I415" s="19"/>
      <c r="J415" s="19"/>
      <c r="K415" s="19"/>
      <c r="L415" s="19"/>
      <c r="M415" s="18">
        <f>M416+M417+M418+M419</f>
        <v>0</v>
      </c>
      <c r="N415" s="18">
        <f t="shared" ref="N415" si="166">N416+N417+N418+N419</f>
        <v>0</v>
      </c>
      <c r="O415" s="21" t="s">
        <v>22</v>
      </c>
    </row>
    <row r="416" spans="1:15" ht="22.5" hidden="1" x14ac:dyDescent="0.25">
      <c r="A416" s="6"/>
      <c r="B416" s="16"/>
      <c r="C416" s="12"/>
      <c r="D416" s="17" t="s">
        <v>16</v>
      </c>
      <c r="E416" s="18">
        <f>F416+G416+H416+M416+N416</f>
        <v>0</v>
      </c>
      <c r="F416" s="18">
        <v>0</v>
      </c>
      <c r="G416" s="18">
        <v>0</v>
      </c>
      <c r="H416" s="19">
        <v>0</v>
      </c>
      <c r="I416" s="19"/>
      <c r="J416" s="19"/>
      <c r="K416" s="19"/>
      <c r="L416" s="19"/>
      <c r="M416" s="18">
        <v>0</v>
      </c>
      <c r="N416" s="18">
        <v>0</v>
      </c>
      <c r="O416" s="22"/>
    </row>
    <row r="417" spans="1:15" ht="33.75" hidden="1" x14ac:dyDescent="0.25">
      <c r="A417" s="6"/>
      <c r="B417" s="16"/>
      <c r="C417" s="12"/>
      <c r="D417" s="17" t="s">
        <v>17</v>
      </c>
      <c r="E417" s="18">
        <f t="shared" ref="E417:E419" si="167">F417+G417+H417+M417+N417</f>
        <v>0</v>
      </c>
      <c r="F417" s="18">
        <v>0</v>
      </c>
      <c r="G417" s="18">
        <v>0</v>
      </c>
      <c r="H417" s="19">
        <v>0</v>
      </c>
      <c r="I417" s="19"/>
      <c r="J417" s="19"/>
      <c r="K417" s="19"/>
      <c r="L417" s="19"/>
      <c r="M417" s="18">
        <v>0</v>
      </c>
      <c r="N417" s="18">
        <v>0</v>
      </c>
      <c r="O417" s="22"/>
    </row>
    <row r="418" spans="1:15" ht="33.75" hidden="1" x14ac:dyDescent="0.25">
      <c r="A418" s="6"/>
      <c r="B418" s="16"/>
      <c r="C418" s="12"/>
      <c r="D418" s="17" t="s">
        <v>18</v>
      </c>
      <c r="E418" s="18">
        <f t="shared" si="167"/>
        <v>0</v>
      </c>
      <c r="F418" s="18">
        <v>0</v>
      </c>
      <c r="G418" s="18">
        <v>0</v>
      </c>
      <c r="H418" s="19">
        <v>0</v>
      </c>
      <c r="I418" s="19"/>
      <c r="J418" s="19"/>
      <c r="K418" s="19"/>
      <c r="L418" s="19"/>
      <c r="M418" s="18">
        <v>0</v>
      </c>
      <c r="N418" s="18">
        <v>0</v>
      </c>
      <c r="O418" s="22"/>
    </row>
    <row r="419" spans="1:15" ht="22.5" hidden="1" x14ac:dyDescent="0.25">
      <c r="A419" s="6"/>
      <c r="B419" s="16"/>
      <c r="C419" s="12"/>
      <c r="D419" s="17" t="s">
        <v>19</v>
      </c>
      <c r="E419" s="18">
        <f t="shared" si="167"/>
        <v>0</v>
      </c>
      <c r="F419" s="18">
        <v>0</v>
      </c>
      <c r="G419" s="18">
        <v>0</v>
      </c>
      <c r="H419" s="19">
        <v>0</v>
      </c>
      <c r="I419" s="19"/>
      <c r="J419" s="19"/>
      <c r="K419" s="19"/>
      <c r="L419" s="19"/>
      <c r="M419" s="18">
        <v>0</v>
      </c>
      <c r="N419" s="18">
        <v>0</v>
      </c>
      <c r="O419" s="22"/>
    </row>
    <row r="420" spans="1:15" ht="15" hidden="1" customHeight="1" x14ac:dyDescent="0.25">
      <c r="A420" s="6"/>
      <c r="B420" s="23" t="s">
        <v>171</v>
      </c>
      <c r="C420" s="6"/>
      <c r="D420" s="6"/>
      <c r="E420" s="20" t="s">
        <v>24</v>
      </c>
      <c r="F420" s="20" t="s">
        <v>25</v>
      </c>
      <c r="G420" s="20" t="s">
        <v>26</v>
      </c>
      <c r="H420" s="20" t="s">
        <v>27</v>
      </c>
      <c r="I420" s="7" t="s">
        <v>28</v>
      </c>
      <c r="J420" s="7"/>
      <c r="K420" s="7"/>
      <c r="L420" s="7"/>
      <c r="M420" s="20" t="s">
        <v>11</v>
      </c>
      <c r="N420" s="20" t="s">
        <v>12</v>
      </c>
      <c r="O420" s="22"/>
    </row>
    <row r="421" spans="1:15" ht="22.5" hidden="1" x14ac:dyDescent="0.25">
      <c r="A421" s="6"/>
      <c r="B421" s="23"/>
      <c r="C421" s="6"/>
      <c r="D421" s="6"/>
      <c r="E421" s="20"/>
      <c r="F421" s="20"/>
      <c r="G421" s="20"/>
      <c r="H421" s="20"/>
      <c r="I421" s="24" t="s">
        <v>29</v>
      </c>
      <c r="J421" s="24" t="s">
        <v>30</v>
      </c>
      <c r="K421" s="24" t="s">
        <v>31</v>
      </c>
      <c r="L421" s="24" t="s">
        <v>32</v>
      </c>
      <c r="M421" s="20"/>
      <c r="N421" s="20"/>
      <c r="O421" s="22"/>
    </row>
    <row r="422" spans="1:15" hidden="1" x14ac:dyDescent="0.25">
      <c r="A422" s="6"/>
      <c r="B422" s="23"/>
      <c r="C422" s="6"/>
      <c r="D422" s="6"/>
      <c r="E422" s="25">
        <v>0</v>
      </c>
      <c r="F422" s="25">
        <v>0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6"/>
    </row>
    <row r="423" spans="1:15" hidden="1" x14ac:dyDescent="0.25">
      <c r="A423" s="42" t="s">
        <v>172</v>
      </c>
      <c r="B423" s="16" t="s">
        <v>173</v>
      </c>
      <c r="C423" s="12"/>
      <c r="D423" s="17" t="s">
        <v>15</v>
      </c>
      <c r="E423" s="18">
        <f>E424+E425+E426+E427</f>
        <v>0</v>
      </c>
      <c r="F423" s="18">
        <f t="shared" ref="F423:G423" si="168">F424+F425+F426+F427</f>
        <v>0</v>
      </c>
      <c r="G423" s="18">
        <f t="shared" si="168"/>
        <v>0</v>
      </c>
      <c r="H423" s="19">
        <f>H424+H425+H426+H427</f>
        <v>0</v>
      </c>
      <c r="I423" s="19"/>
      <c r="J423" s="19"/>
      <c r="K423" s="19"/>
      <c r="L423" s="19"/>
      <c r="M423" s="18">
        <f>M424+M425+M426+M427</f>
        <v>0</v>
      </c>
      <c r="N423" s="18">
        <f t="shared" ref="N423" si="169">N424+N425+N426+N427</f>
        <v>0</v>
      </c>
      <c r="O423" s="21" t="s">
        <v>22</v>
      </c>
    </row>
    <row r="424" spans="1:15" ht="22.5" hidden="1" x14ac:dyDescent="0.25">
      <c r="A424" s="42"/>
      <c r="B424" s="16"/>
      <c r="C424" s="12"/>
      <c r="D424" s="17" t="s">
        <v>16</v>
      </c>
      <c r="E424" s="18">
        <f>F424+G424+H424+M424+N424</f>
        <v>0</v>
      </c>
      <c r="F424" s="18">
        <v>0</v>
      </c>
      <c r="G424" s="18">
        <v>0</v>
      </c>
      <c r="H424" s="19">
        <v>0</v>
      </c>
      <c r="I424" s="19"/>
      <c r="J424" s="19"/>
      <c r="K424" s="19"/>
      <c r="L424" s="19"/>
      <c r="M424" s="18">
        <v>0</v>
      </c>
      <c r="N424" s="18">
        <v>0</v>
      </c>
      <c r="O424" s="22"/>
    </row>
    <row r="425" spans="1:15" ht="33.75" hidden="1" x14ac:dyDescent="0.25">
      <c r="A425" s="42"/>
      <c r="B425" s="16"/>
      <c r="C425" s="12"/>
      <c r="D425" s="17" t="s">
        <v>17</v>
      </c>
      <c r="E425" s="18">
        <f t="shared" ref="E425:E427" si="170">F425+G425+H425+M425+N425</f>
        <v>0</v>
      </c>
      <c r="F425" s="18">
        <v>0</v>
      </c>
      <c r="G425" s="18">
        <v>0</v>
      </c>
      <c r="H425" s="19">
        <v>0</v>
      </c>
      <c r="I425" s="19"/>
      <c r="J425" s="19"/>
      <c r="K425" s="19"/>
      <c r="L425" s="19"/>
      <c r="M425" s="18">
        <v>0</v>
      </c>
      <c r="N425" s="18">
        <v>0</v>
      </c>
      <c r="O425" s="22"/>
    </row>
    <row r="426" spans="1:15" ht="33.75" hidden="1" x14ac:dyDescent="0.25">
      <c r="A426" s="42"/>
      <c r="B426" s="16"/>
      <c r="C426" s="12"/>
      <c r="D426" s="17" t="s">
        <v>18</v>
      </c>
      <c r="E426" s="18">
        <f t="shared" si="170"/>
        <v>0</v>
      </c>
      <c r="F426" s="18">
        <v>0</v>
      </c>
      <c r="G426" s="18">
        <v>0</v>
      </c>
      <c r="H426" s="19">
        <v>0</v>
      </c>
      <c r="I426" s="19"/>
      <c r="J426" s="19"/>
      <c r="K426" s="19"/>
      <c r="L426" s="19"/>
      <c r="M426" s="18">
        <v>0</v>
      </c>
      <c r="N426" s="18">
        <v>0</v>
      </c>
      <c r="O426" s="22"/>
    </row>
    <row r="427" spans="1:15" ht="22.5" hidden="1" x14ac:dyDescent="0.25">
      <c r="A427" s="42"/>
      <c r="B427" s="16"/>
      <c r="C427" s="12"/>
      <c r="D427" s="17" t="s">
        <v>19</v>
      </c>
      <c r="E427" s="18">
        <f t="shared" si="170"/>
        <v>0</v>
      </c>
      <c r="F427" s="18">
        <v>0</v>
      </c>
      <c r="G427" s="18">
        <v>0</v>
      </c>
      <c r="H427" s="19">
        <v>0</v>
      </c>
      <c r="I427" s="19"/>
      <c r="J427" s="19"/>
      <c r="K427" s="19"/>
      <c r="L427" s="19"/>
      <c r="M427" s="18">
        <v>0</v>
      </c>
      <c r="N427" s="18">
        <v>0</v>
      </c>
      <c r="O427" s="22"/>
    </row>
    <row r="428" spans="1:15" ht="15" hidden="1" customHeight="1" x14ac:dyDescent="0.25">
      <c r="A428" s="42"/>
      <c r="B428" s="76" t="s">
        <v>174</v>
      </c>
      <c r="C428" s="6"/>
      <c r="D428" s="6"/>
      <c r="E428" s="20" t="s">
        <v>24</v>
      </c>
      <c r="F428" s="20" t="s">
        <v>25</v>
      </c>
      <c r="G428" s="20" t="s">
        <v>26</v>
      </c>
      <c r="H428" s="20" t="s">
        <v>27</v>
      </c>
      <c r="I428" s="7" t="s">
        <v>28</v>
      </c>
      <c r="J428" s="7"/>
      <c r="K428" s="7"/>
      <c r="L428" s="7"/>
      <c r="M428" s="20" t="s">
        <v>11</v>
      </c>
      <c r="N428" s="20" t="s">
        <v>12</v>
      </c>
      <c r="O428" s="22"/>
    </row>
    <row r="429" spans="1:15" ht="22.5" hidden="1" x14ac:dyDescent="0.25">
      <c r="A429" s="42"/>
      <c r="B429" s="76"/>
      <c r="C429" s="6"/>
      <c r="D429" s="6"/>
      <c r="E429" s="20"/>
      <c r="F429" s="20"/>
      <c r="G429" s="20"/>
      <c r="H429" s="20"/>
      <c r="I429" s="24" t="s">
        <v>29</v>
      </c>
      <c r="J429" s="24" t="s">
        <v>30</v>
      </c>
      <c r="K429" s="24" t="s">
        <v>31</v>
      </c>
      <c r="L429" s="24" t="s">
        <v>32</v>
      </c>
      <c r="M429" s="20"/>
      <c r="N429" s="20"/>
      <c r="O429" s="22"/>
    </row>
    <row r="430" spans="1:15" hidden="1" x14ac:dyDescent="0.25">
      <c r="A430" s="42"/>
      <c r="B430" s="76"/>
      <c r="C430" s="6"/>
      <c r="D430" s="6"/>
      <c r="E430" s="25">
        <v>0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6"/>
    </row>
    <row r="431" spans="1:15" x14ac:dyDescent="0.25">
      <c r="A431" s="6" t="s">
        <v>175</v>
      </c>
      <c r="B431" s="16" t="s">
        <v>176</v>
      </c>
      <c r="C431" s="12"/>
      <c r="D431" s="17" t="s">
        <v>15</v>
      </c>
      <c r="E431" s="18">
        <f>E432+E433+E434+E435</f>
        <v>5487.473</v>
      </c>
      <c r="F431" s="18">
        <f t="shared" ref="F431:G431" si="171">F432+F433+F434+F435</f>
        <v>3053.4900000000002</v>
      </c>
      <c r="G431" s="18">
        <f t="shared" si="171"/>
        <v>433.98299999999995</v>
      </c>
      <c r="H431" s="19">
        <f>H432+H433+H434+H435</f>
        <v>0</v>
      </c>
      <c r="I431" s="19"/>
      <c r="J431" s="19"/>
      <c r="K431" s="19"/>
      <c r="L431" s="19"/>
      <c r="M431" s="18">
        <f>M432+M433+M434+M435</f>
        <v>1000</v>
      </c>
      <c r="N431" s="18">
        <f t="shared" ref="N431" si="172">N432+N433+N434+N435</f>
        <v>1000</v>
      </c>
      <c r="O431" s="20"/>
    </row>
    <row r="432" spans="1:15" ht="22.5" x14ac:dyDescent="0.25">
      <c r="A432" s="6"/>
      <c r="B432" s="16"/>
      <c r="C432" s="12"/>
      <c r="D432" s="17" t="s">
        <v>16</v>
      </c>
      <c r="E432" s="18">
        <f>F432+G432+H432+M432+N432</f>
        <v>2775.9</v>
      </c>
      <c r="F432" s="18">
        <f>F437</f>
        <v>2775.9</v>
      </c>
      <c r="G432" s="18">
        <f>G437</f>
        <v>0</v>
      </c>
      <c r="H432" s="19">
        <f>H437</f>
        <v>0</v>
      </c>
      <c r="I432" s="19"/>
      <c r="J432" s="19"/>
      <c r="K432" s="19"/>
      <c r="L432" s="19"/>
      <c r="M432" s="18">
        <f>M437</f>
        <v>0</v>
      </c>
      <c r="N432" s="18">
        <f>N437</f>
        <v>0</v>
      </c>
      <c r="O432" s="20"/>
    </row>
    <row r="433" spans="1:15" ht="33.75" x14ac:dyDescent="0.25">
      <c r="A433" s="6"/>
      <c r="B433" s="16"/>
      <c r="C433" s="12"/>
      <c r="D433" s="17" t="s">
        <v>17</v>
      </c>
      <c r="E433" s="18">
        <f t="shared" ref="E433:E435" si="173">F433+G433+H433+M433+N433</f>
        <v>0</v>
      </c>
      <c r="F433" s="18">
        <f t="shared" ref="F433:H435" si="174">F438</f>
        <v>0</v>
      </c>
      <c r="G433" s="18">
        <f t="shared" si="174"/>
        <v>0</v>
      </c>
      <c r="H433" s="19">
        <f t="shared" si="174"/>
        <v>0</v>
      </c>
      <c r="I433" s="19"/>
      <c r="J433" s="19"/>
      <c r="K433" s="19"/>
      <c r="L433" s="19"/>
      <c r="M433" s="18">
        <f t="shared" ref="M433:N435" si="175">M438</f>
        <v>0</v>
      </c>
      <c r="N433" s="18">
        <f t="shared" si="175"/>
        <v>0</v>
      </c>
      <c r="O433" s="20"/>
    </row>
    <row r="434" spans="1:15" ht="33.75" x14ac:dyDescent="0.25">
      <c r="A434" s="6"/>
      <c r="B434" s="16"/>
      <c r="C434" s="12"/>
      <c r="D434" s="17" t="s">
        <v>18</v>
      </c>
      <c r="E434" s="18">
        <f t="shared" si="173"/>
        <v>2711.5729999999999</v>
      </c>
      <c r="F434" s="18">
        <f t="shared" si="174"/>
        <v>277.58999999999997</v>
      </c>
      <c r="G434" s="18">
        <f t="shared" si="174"/>
        <v>433.98299999999995</v>
      </c>
      <c r="H434" s="19">
        <f t="shared" si="174"/>
        <v>0</v>
      </c>
      <c r="I434" s="19"/>
      <c r="J434" s="19"/>
      <c r="K434" s="19"/>
      <c r="L434" s="19"/>
      <c r="M434" s="18">
        <f t="shared" si="175"/>
        <v>1000</v>
      </c>
      <c r="N434" s="18">
        <f t="shared" si="175"/>
        <v>1000</v>
      </c>
      <c r="O434" s="20"/>
    </row>
    <row r="435" spans="1:15" ht="22.5" x14ac:dyDescent="0.25">
      <c r="A435" s="6"/>
      <c r="B435" s="16"/>
      <c r="C435" s="12"/>
      <c r="D435" s="17" t="s">
        <v>19</v>
      </c>
      <c r="E435" s="18">
        <f t="shared" si="173"/>
        <v>0</v>
      </c>
      <c r="F435" s="18">
        <f t="shared" si="174"/>
        <v>0</v>
      </c>
      <c r="G435" s="18">
        <f t="shared" si="174"/>
        <v>0</v>
      </c>
      <c r="H435" s="19">
        <f t="shared" si="174"/>
        <v>0</v>
      </c>
      <c r="I435" s="19"/>
      <c r="J435" s="19"/>
      <c r="K435" s="19"/>
      <c r="L435" s="19"/>
      <c r="M435" s="18">
        <f t="shared" si="175"/>
        <v>0</v>
      </c>
      <c r="N435" s="18">
        <f t="shared" si="175"/>
        <v>0</v>
      </c>
      <c r="O435" s="20"/>
    </row>
    <row r="436" spans="1:15" x14ac:dyDescent="0.25">
      <c r="A436" s="27" t="s">
        <v>177</v>
      </c>
      <c r="B436" s="16" t="s">
        <v>178</v>
      </c>
      <c r="C436" s="12"/>
      <c r="D436" s="17" t="s">
        <v>15</v>
      </c>
      <c r="E436" s="18">
        <f>E437+E438+E439+E440</f>
        <v>5487.473</v>
      </c>
      <c r="F436" s="18">
        <f t="shared" ref="F436:G436" si="176">F437+F438+F439+F440</f>
        <v>3053.4900000000002</v>
      </c>
      <c r="G436" s="18">
        <f t="shared" si="176"/>
        <v>433.98299999999995</v>
      </c>
      <c r="H436" s="19">
        <f>H437+H438+H439+H440</f>
        <v>0</v>
      </c>
      <c r="I436" s="19"/>
      <c r="J436" s="19"/>
      <c r="K436" s="19"/>
      <c r="L436" s="19"/>
      <c r="M436" s="18">
        <f>M437+M438+M439+M440</f>
        <v>1000</v>
      </c>
      <c r="N436" s="18">
        <f t="shared" ref="N436" si="177">N437+N438+N439+N440</f>
        <v>1000</v>
      </c>
      <c r="O436" s="21" t="s">
        <v>40</v>
      </c>
    </row>
    <row r="437" spans="1:15" ht="22.5" x14ac:dyDescent="0.25">
      <c r="A437" s="28"/>
      <c r="B437" s="16"/>
      <c r="C437" s="12"/>
      <c r="D437" s="17" t="s">
        <v>16</v>
      </c>
      <c r="E437" s="18">
        <f>F437+G437+H437+M437+N437</f>
        <v>2775.9</v>
      </c>
      <c r="F437" s="18">
        <v>2775.9</v>
      </c>
      <c r="G437" s="18">
        <v>0</v>
      </c>
      <c r="H437" s="19">
        <v>0</v>
      </c>
      <c r="I437" s="19"/>
      <c r="J437" s="19"/>
      <c r="K437" s="19"/>
      <c r="L437" s="19"/>
      <c r="M437" s="18">
        <v>0</v>
      </c>
      <c r="N437" s="18">
        <v>0</v>
      </c>
      <c r="O437" s="22"/>
    </row>
    <row r="438" spans="1:15" ht="33.75" x14ac:dyDescent="0.25">
      <c r="A438" s="28"/>
      <c r="B438" s="16"/>
      <c r="C438" s="12"/>
      <c r="D438" s="17" t="s">
        <v>17</v>
      </c>
      <c r="E438" s="18">
        <f t="shared" ref="E438:E440" si="178">F438+G438+H438+M438+N438</f>
        <v>0</v>
      </c>
      <c r="F438" s="18">
        <v>0</v>
      </c>
      <c r="G438" s="18">
        <v>0</v>
      </c>
      <c r="H438" s="19">
        <v>0</v>
      </c>
      <c r="I438" s="19"/>
      <c r="J438" s="19"/>
      <c r="K438" s="19"/>
      <c r="L438" s="19"/>
      <c r="M438" s="18">
        <v>0</v>
      </c>
      <c r="N438" s="18">
        <v>0</v>
      </c>
      <c r="O438" s="22"/>
    </row>
    <row r="439" spans="1:15" ht="33.75" x14ac:dyDescent="0.25">
      <c r="A439" s="28"/>
      <c r="B439" s="16"/>
      <c r="C439" s="12"/>
      <c r="D439" s="17" t="s">
        <v>18</v>
      </c>
      <c r="E439" s="18">
        <f t="shared" si="178"/>
        <v>2711.5729999999999</v>
      </c>
      <c r="F439" s="18">
        <v>277.58999999999997</v>
      </c>
      <c r="G439" s="18">
        <f>1000-566.017</f>
        <v>433.98299999999995</v>
      </c>
      <c r="H439" s="32">
        <f>1000-1000</f>
        <v>0</v>
      </c>
      <c r="I439" s="19"/>
      <c r="J439" s="19"/>
      <c r="K439" s="19"/>
      <c r="L439" s="19"/>
      <c r="M439" s="18">
        <v>1000</v>
      </c>
      <c r="N439" s="18">
        <v>1000</v>
      </c>
      <c r="O439" s="22"/>
    </row>
    <row r="440" spans="1:15" ht="22.5" x14ac:dyDescent="0.25">
      <c r="A440" s="28"/>
      <c r="B440" s="16"/>
      <c r="C440" s="12"/>
      <c r="D440" s="17" t="s">
        <v>19</v>
      </c>
      <c r="E440" s="18">
        <f t="shared" si="178"/>
        <v>0</v>
      </c>
      <c r="F440" s="18">
        <v>0</v>
      </c>
      <c r="G440" s="18">
        <v>0</v>
      </c>
      <c r="H440" s="19">
        <v>0</v>
      </c>
      <c r="I440" s="19"/>
      <c r="J440" s="19"/>
      <c r="K440" s="19"/>
      <c r="L440" s="19"/>
      <c r="M440" s="18">
        <v>0</v>
      </c>
      <c r="N440" s="18">
        <v>0</v>
      </c>
      <c r="O440" s="22"/>
    </row>
    <row r="441" spans="1:15" ht="15" customHeight="1" x14ac:dyDescent="0.25">
      <c r="A441" s="28"/>
      <c r="B441" s="76" t="s">
        <v>179</v>
      </c>
      <c r="C441" s="6"/>
      <c r="D441" s="6"/>
      <c r="E441" s="20" t="s">
        <v>24</v>
      </c>
      <c r="F441" s="20" t="s">
        <v>25</v>
      </c>
      <c r="G441" s="20" t="s">
        <v>26</v>
      </c>
      <c r="H441" s="20" t="s">
        <v>27</v>
      </c>
      <c r="I441" s="7" t="s">
        <v>28</v>
      </c>
      <c r="J441" s="7"/>
      <c r="K441" s="7"/>
      <c r="L441" s="7"/>
      <c r="M441" s="20" t="s">
        <v>11</v>
      </c>
      <c r="N441" s="20" t="s">
        <v>12</v>
      </c>
      <c r="O441" s="22"/>
    </row>
    <row r="442" spans="1:15" ht="22.5" x14ac:dyDescent="0.25">
      <c r="A442" s="28"/>
      <c r="B442" s="76"/>
      <c r="C442" s="6"/>
      <c r="D442" s="6"/>
      <c r="E442" s="20"/>
      <c r="F442" s="20"/>
      <c r="G442" s="20"/>
      <c r="H442" s="20"/>
      <c r="I442" s="24" t="s">
        <v>29</v>
      </c>
      <c r="J442" s="24" t="s">
        <v>30</v>
      </c>
      <c r="K442" s="24" t="s">
        <v>31</v>
      </c>
      <c r="L442" s="24" t="s">
        <v>32</v>
      </c>
      <c r="M442" s="20"/>
      <c r="N442" s="20"/>
      <c r="O442" s="22"/>
    </row>
    <row r="443" spans="1:15" ht="43.5" customHeight="1" x14ac:dyDescent="0.25">
      <c r="A443" s="29"/>
      <c r="B443" s="76"/>
      <c r="C443" s="6"/>
      <c r="D443" s="6"/>
      <c r="E443" s="25">
        <v>1</v>
      </c>
      <c r="F443" s="25">
        <v>1</v>
      </c>
      <c r="G443" s="25">
        <v>1</v>
      </c>
      <c r="H443" s="25">
        <v>1</v>
      </c>
      <c r="I443" s="25">
        <v>1</v>
      </c>
      <c r="J443" s="25" t="s">
        <v>33</v>
      </c>
      <c r="K443" s="25" t="s">
        <v>33</v>
      </c>
      <c r="L443" s="25">
        <v>1</v>
      </c>
      <c r="M443" s="25">
        <v>1</v>
      </c>
      <c r="N443" s="25">
        <v>1</v>
      </c>
      <c r="O443" s="26"/>
    </row>
    <row r="444" spans="1:15" x14ac:dyDescent="0.25">
      <c r="A444" s="27" t="s">
        <v>180</v>
      </c>
      <c r="B444" s="77" t="s">
        <v>181</v>
      </c>
      <c r="C444" s="27"/>
      <c r="D444" s="17" t="s">
        <v>15</v>
      </c>
      <c r="E444" s="18">
        <f>E445+E446+E447+E448</f>
        <v>8436.4</v>
      </c>
      <c r="F444" s="18">
        <f t="shared" ref="F444:G444" si="179">F445+F446+F447+F448</f>
        <v>4248.3999999999996</v>
      </c>
      <c r="G444" s="18">
        <f t="shared" si="179"/>
        <v>4188</v>
      </c>
      <c r="H444" s="19">
        <f>H445+H446+H447+H448</f>
        <v>0</v>
      </c>
      <c r="I444" s="19"/>
      <c r="J444" s="19"/>
      <c r="K444" s="19"/>
      <c r="L444" s="19"/>
      <c r="M444" s="18">
        <f>M445+M446+M447+M448</f>
        <v>0</v>
      </c>
      <c r="N444" s="18">
        <f t="shared" ref="N444" si="180">N445+N446+N447+N448</f>
        <v>0</v>
      </c>
      <c r="O444" s="21"/>
    </row>
    <row r="445" spans="1:15" ht="22.5" x14ac:dyDescent="0.25">
      <c r="A445" s="28"/>
      <c r="B445" s="78"/>
      <c r="C445" s="28"/>
      <c r="D445" s="17" t="s">
        <v>16</v>
      </c>
      <c r="E445" s="18">
        <f>F445+G445+H445+M445+N445</f>
        <v>2109.1</v>
      </c>
      <c r="F445" s="18">
        <f>F450</f>
        <v>1062.0999999999999</v>
      </c>
      <c r="G445" s="18">
        <f>G450</f>
        <v>1047</v>
      </c>
      <c r="H445" s="79">
        <f>H450</f>
        <v>0</v>
      </c>
      <c r="I445" s="80"/>
      <c r="J445" s="80"/>
      <c r="K445" s="80"/>
      <c r="L445" s="81"/>
      <c r="M445" s="18">
        <f>M450</f>
        <v>0</v>
      </c>
      <c r="N445" s="18">
        <f>N450</f>
        <v>0</v>
      </c>
      <c r="O445" s="22"/>
    </row>
    <row r="446" spans="1:15" ht="23.25" customHeight="1" x14ac:dyDescent="0.25">
      <c r="A446" s="28"/>
      <c r="B446" s="78"/>
      <c r="C446" s="28"/>
      <c r="D446" s="17" t="s">
        <v>17</v>
      </c>
      <c r="E446" s="18">
        <f t="shared" ref="E446:E448" si="181">F446+G446+H446+M446+N446</f>
        <v>6327.3</v>
      </c>
      <c r="F446" s="18">
        <f t="shared" ref="F446:H448" si="182">F451</f>
        <v>3186.3</v>
      </c>
      <c r="G446" s="18">
        <f t="shared" si="182"/>
        <v>3141</v>
      </c>
      <c r="H446" s="79">
        <f t="shared" si="182"/>
        <v>0</v>
      </c>
      <c r="I446" s="80"/>
      <c r="J446" s="80"/>
      <c r="K446" s="80"/>
      <c r="L446" s="81"/>
      <c r="M446" s="18">
        <f t="shared" ref="M446:N448" si="183">M451</f>
        <v>0</v>
      </c>
      <c r="N446" s="18">
        <f t="shared" si="183"/>
        <v>0</v>
      </c>
      <c r="O446" s="22"/>
    </row>
    <row r="447" spans="1:15" ht="33.75" x14ac:dyDescent="0.25">
      <c r="A447" s="28"/>
      <c r="B447" s="78"/>
      <c r="C447" s="28"/>
      <c r="D447" s="17" t="s">
        <v>18</v>
      </c>
      <c r="E447" s="18">
        <f t="shared" si="181"/>
        <v>0</v>
      </c>
      <c r="F447" s="18">
        <f t="shared" si="182"/>
        <v>0</v>
      </c>
      <c r="G447" s="18">
        <f t="shared" si="182"/>
        <v>0</v>
      </c>
      <c r="H447" s="79">
        <f t="shared" si="182"/>
        <v>0</v>
      </c>
      <c r="I447" s="80"/>
      <c r="J447" s="80"/>
      <c r="K447" s="80"/>
      <c r="L447" s="81"/>
      <c r="M447" s="18">
        <f t="shared" si="183"/>
        <v>0</v>
      </c>
      <c r="N447" s="18">
        <f t="shared" si="183"/>
        <v>0</v>
      </c>
      <c r="O447" s="22"/>
    </row>
    <row r="448" spans="1:15" ht="22.5" x14ac:dyDescent="0.25">
      <c r="A448" s="29"/>
      <c r="B448" s="82"/>
      <c r="C448" s="29"/>
      <c r="D448" s="17" t="s">
        <v>19</v>
      </c>
      <c r="E448" s="18">
        <f t="shared" si="181"/>
        <v>0</v>
      </c>
      <c r="F448" s="18">
        <f t="shared" si="182"/>
        <v>0</v>
      </c>
      <c r="G448" s="18">
        <f t="shared" si="182"/>
        <v>0</v>
      </c>
      <c r="H448" s="79">
        <f t="shared" si="182"/>
        <v>0</v>
      </c>
      <c r="I448" s="80"/>
      <c r="J448" s="80"/>
      <c r="K448" s="80"/>
      <c r="L448" s="81"/>
      <c r="M448" s="18">
        <f t="shared" si="183"/>
        <v>0</v>
      </c>
      <c r="N448" s="18">
        <f t="shared" si="183"/>
        <v>0</v>
      </c>
      <c r="O448" s="26"/>
    </row>
    <row r="449" spans="1:15" x14ac:dyDescent="0.25">
      <c r="A449" s="27" t="s">
        <v>182</v>
      </c>
      <c r="B449" s="77" t="s">
        <v>183</v>
      </c>
      <c r="C449" s="27"/>
      <c r="D449" s="17" t="s">
        <v>15</v>
      </c>
      <c r="E449" s="18">
        <f>E450+E451+E452+E453</f>
        <v>8436.4</v>
      </c>
      <c r="F449" s="18">
        <f t="shared" ref="F449:G449" si="184">F450+F451+F452+F453</f>
        <v>4248.3999999999996</v>
      </c>
      <c r="G449" s="18">
        <f t="shared" si="184"/>
        <v>4188</v>
      </c>
      <c r="H449" s="19">
        <f>H450+H451+H452+H453</f>
        <v>0</v>
      </c>
      <c r="I449" s="19"/>
      <c r="J449" s="19"/>
      <c r="K449" s="19"/>
      <c r="L449" s="19"/>
      <c r="M449" s="18">
        <f>M450+M451+M452+M453</f>
        <v>0</v>
      </c>
      <c r="N449" s="18">
        <f t="shared" ref="N449" si="185">N450+N451+N452+N453</f>
        <v>0</v>
      </c>
      <c r="O449" s="21" t="s">
        <v>40</v>
      </c>
    </row>
    <row r="450" spans="1:15" ht="45" customHeight="1" x14ac:dyDescent="0.25">
      <c r="A450" s="28"/>
      <c r="B450" s="78"/>
      <c r="C450" s="28"/>
      <c r="D450" s="17" t="s">
        <v>16</v>
      </c>
      <c r="E450" s="18">
        <f>F450+G450+H450+M450+N450</f>
        <v>2109.1</v>
      </c>
      <c r="F450" s="18">
        <v>1062.0999999999999</v>
      </c>
      <c r="G450" s="18">
        <v>1047</v>
      </c>
      <c r="H450" s="79">
        <v>0</v>
      </c>
      <c r="I450" s="80"/>
      <c r="J450" s="80"/>
      <c r="K450" s="80"/>
      <c r="L450" s="81"/>
      <c r="M450" s="18">
        <v>0</v>
      </c>
      <c r="N450" s="18">
        <v>0</v>
      </c>
      <c r="O450" s="22"/>
    </row>
    <row r="451" spans="1:15" ht="37.5" customHeight="1" x14ac:dyDescent="0.25">
      <c r="A451" s="28"/>
      <c r="B451" s="78"/>
      <c r="C451" s="28"/>
      <c r="D451" s="17" t="s">
        <v>17</v>
      </c>
      <c r="E451" s="18">
        <f t="shared" ref="E451:E453" si="186">F451+G451+H451+M451+N451</f>
        <v>6327.3</v>
      </c>
      <c r="F451" s="18">
        <v>3186.3</v>
      </c>
      <c r="G451" s="18">
        <v>3141</v>
      </c>
      <c r="H451" s="79">
        <v>0</v>
      </c>
      <c r="I451" s="80"/>
      <c r="J451" s="80"/>
      <c r="K451" s="80"/>
      <c r="L451" s="81"/>
      <c r="M451" s="18">
        <v>0</v>
      </c>
      <c r="N451" s="18">
        <v>0</v>
      </c>
      <c r="O451" s="22"/>
    </row>
    <row r="452" spans="1:15" ht="43.5" customHeight="1" x14ac:dyDescent="0.25">
      <c r="A452" s="28"/>
      <c r="B452" s="78"/>
      <c r="C452" s="28"/>
      <c r="D452" s="17" t="s">
        <v>18</v>
      </c>
      <c r="E452" s="18">
        <f t="shared" si="186"/>
        <v>0</v>
      </c>
      <c r="F452" s="18">
        <v>0</v>
      </c>
      <c r="G452" s="18">
        <v>0</v>
      </c>
      <c r="H452" s="79">
        <v>0</v>
      </c>
      <c r="I452" s="80"/>
      <c r="J452" s="80"/>
      <c r="K452" s="80"/>
      <c r="L452" s="81"/>
      <c r="M452" s="18">
        <v>0</v>
      </c>
      <c r="N452" s="18">
        <v>0</v>
      </c>
      <c r="O452" s="22"/>
    </row>
    <row r="453" spans="1:15" ht="45.75" customHeight="1" x14ac:dyDescent="0.25">
      <c r="A453" s="28"/>
      <c r="B453" s="82"/>
      <c r="C453" s="28"/>
      <c r="D453" s="17" t="s">
        <v>19</v>
      </c>
      <c r="E453" s="18">
        <f t="shared" si="186"/>
        <v>0</v>
      </c>
      <c r="F453" s="18">
        <v>0</v>
      </c>
      <c r="G453" s="18">
        <v>0</v>
      </c>
      <c r="H453" s="79">
        <v>0</v>
      </c>
      <c r="I453" s="80"/>
      <c r="J453" s="80"/>
      <c r="K453" s="80"/>
      <c r="L453" s="81"/>
      <c r="M453" s="18">
        <v>0</v>
      </c>
      <c r="N453" s="18">
        <v>0</v>
      </c>
      <c r="O453" s="22"/>
    </row>
    <row r="454" spans="1:15" ht="15" customHeight="1" x14ac:dyDescent="0.25">
      <c r="A454" s="28"/>
      <c r="B454" s="76" t="s">
        <v>184</v>
      </c>
      <c r="C454" s="6"/>
      <c r="D454" s="6"/>
      <c r="E454" s="20" t="s">
        <v>24</v>
      </c>
      <c r="F454" s="20" t="s">
        <v>25</v>
      </c>
      <c r="G454" s="20" t="s">
        <v>26</v>
      </c>
      <c r="H454" s="20" t="s">
        <v>27</v>
      </c>
      <c r="I454" s="7" t="s">
        <v>28</v>
      </c>
      <c r="J454" s="7"/>
      <c r="K454" s="7"/>
      <c r="L454" s="7"/>
      <c r="M454" s="20" t="s">
        <v>11</v>
      </c>
      <c r="N454" s="20" t="s">
        <v>12</v>
      </c>
      <c r="O454" s="22"/>
    </row>
    <row r="455" spans="1:15" ht="22.5" x14ac:dyDescent="0.25">
      <c r="A455" s="28"/>
      <c r="B455" s="76"/>
      <c r="C455" s="6"/>
      <c r="D455" s="6"/>
      <c r="E455" s="20"/>
      <c r="F455" s="20"/>
      <c r="G455" s="20"/>
      <c r="H455" s="20"/>
      <c r="I455" s="24" t="s">
        <v>29</v>
      </c>
      <c r="J455" s="24" t="s">
        <v>30</v>
      </c>
      <c r="K455" s="24" t="s">
        <v>31</v>
      </c>
      <c r="L455" s="24" t="s">
        <v>32</v>
      </c>
      <c r="M455" s="20"/>
      <c r="N455" s="20"/>
      <c r="O455" s="22"/>
    </row>
    <row r="456" spans="1:15" x14ac:dyDescent="0.25">
      <c r="A456" s="29"/>
      <c r="B456" s="76"/>
      <c r="C456" s="6"/>
      <c r="D456" s="6"/>
      <c r="E456" s="25">
        <v>10</v>
      </c>
      <c r="F456" s="25">
        <v>10</v>
      </c>
      <c r="G456" s="25">
        <v>10</v>
      </c>
      <c r="H456" s="25" t="s">
        <v>33</v>
      </c>
      <c r="I456" s="25" t="s">
        <v>33</v>
      </c>
      <c r="J456" s="25" t="s">
        <v>33</v>
      </c>
      <c r="K456" s="25" t="s">
        <v>33</v>
      </c>
      <c r="L456" s="25" t="s">
        <v>33</v>
      </c>
      <c r="M456" s="25" t="s">
        <v>33</v>
      </c>
      <c r="N456" s="25" t="s">
        <v>33</v>
      </c>
      <c r="O456" s="26"/>
    </row>
    <row r="457" spans="1:15" hidden="1" x14ac:dyDescent="0.25">
      <c r="A457" s="6" t="s">
        <v>185</v>
      </c>
      <c r="B457" s="16" t="s">
        <v>186</v>
      </c>
      <c r="C457" s="12"/>
      <c r="D457" s="17" t="s">
        <v>15</v>
      </c>
      <c r="E457" s="18">
        <f>E458+E459+E460+E461</f>
        <v>0</v>
      </c>
      <c r="F457" s="18">
        <f t="shared" ref="F457:G457" si="187">F458+F459+F460+F461</f>
        <v>0</v>
      </c>
      <c r="G457" s="18">
        <f t="shared" si="187"/>
        <v>0</v>
      </c>
      <c r="H457" s="19">
        <f>H458+H459+H460+H461</f>
        <v>0</v>
      </c>
      <c r="I457" s="19"/>
      <c r="J457" s="19"/>
      <c r="K457" s="19"/>
      <c r="L457" s="19"/>
      <c r="M457" s="18">
        <f>M458+M459+M460+M461</f>
        <v>0</v>
      </c>
      <c r="N457" s="18">
        <f t="shared" ref="N457" si="188">N458+N459+N460+N461</f>
        <v>0</v>
      </c>
      <c r="O457" s="20"/>
    </row>
    <row r="458" spans="1:15" ht="22.5" hidden="1" x14ac:dyDescent="0.25">
      <c r="A458" s="6"/>
      <c r="B458" s="16"/>
      <c r="C458" s="12"/>
      <c r="D458" s="17" t="s">
        <v>16</v>
      </c>
      <c r="E458" s="18">
        <f>F458+G458+H458+M458+N458</f>
        <v>0</v>
      </c>
      <c r="F458" s="18">
        <f>F463+F471+F479</f>
        <v>0</v>
      </c>
      <c r="G458" s="18">
        <f>G463+G471+G479</f>
        <v>0</v>
      </c>
      <c r="H458" s="19">
        <f>H463+H471+H479</f>
        <v>0</v>
      </c>
      <c r="I458" s="19"/>
      <c r="J458" s="19"/>
      <c r="K458" s="19"/>
      <c r="L458" s="19"/>
      <c r="M458" s="18">
        <f>M463+M471+M479</f>
        <v>0</v>
      </c>
      <c r="N458" s="18">
        <f>N463+N471+N479</f>
        <v>0</v>
      </c>
      <c r="O458" s="20"/>
    </row>
    <row r="459" spans="1:15" ht="33.75" hidden="1" x14ac:dyDescent="0.25">
      <c r="A459" s="6"/>
      <c r="B459" s="16"/>
      <c r="C459" s="12"/>
      <c r="D459" s="17" t="s">
        <v>17</v>
      </c>
      <c r="E459" s="18">
        <f t="shared" ref="E459:E461" si="189">F459+G459+H459+M459+N459</f>
        <v>0</v>
      </c>
      <c r="F459" s="18">
        <f t="shared" ref="F459:H461" si="190">F464+F472+F480</f>
        <v>0</v>
      </c>
      <c r="G459" s="18">
        <f t="shared" si="190"/>
        <v>0</v>
      </c>
      <c r="H459" s="19">
        <f t="shared" si="190"/>
        <v>0</v>
      </c>
      <c r="I459" s="19"/>
      <c r="J459" s="19"/>
      <c r="K459" s="19"/>
      <c r="L459" s="19"/>
      <c r="M459" s="18">
        <f t="shared" ref="M459:N461" si="191">M464+M472+M480</f>
        <v>0</v>
      </c>
      <c r="N459" s="18">
        <f t="shared" si="191"/>
        <v>0</v>
      </c>
      <c r="O459" s="20"/>
    </row>
    <row r="460" spans="1:15" ht="33.75" hidden="1" x14ac:dyDescent="0.25">
      <c r="A460" s="6"/>
      <c r="B460" s="16"/>
      <c r="C460" s="12"/>
      <c r="D460" s="17" t="s">
        <v>18</v>
      </c>
      <c r="E460" s="18">
        <f t="shared" si="189"/>
        <v>0</v>
      </c>
      <c r="F460" s="18">
        <f t="shared" si="190"/>
        <v>0</v>
      </c>
      <c r="G460" s="18">
        <f t="shared" si="190"/>
        <v>0</v>
      </c>
      <c r="H460" s="19">
        <f t="shared" si="190"/>
        <v>0</v>
      </c>
      <c r="I460" s="19"/>
      <c r="J460" s="19"/>
      <c r="K460" s="19"/>
      <c r="L460" s="19"/>
      <c r="M460" s="18">
        <f t="shared" si="191"/>
        <v>0</v>
      </c>
      <c r="N460" s="18">
        <f t="shared" si="191"/>
        <v>0</v>
      </c>
      <c r="O460" s="20"/>
    </row>
    <row r="461" spans="1:15" ht="22.5" hidden="1" x14ac:dyDescent="0.25">
      <c r="A461" s="6"/>
      <c r="B461" s="16"/>
      <c r="C461" s="12"/>
      <c r="D461" s="17" t="s">
        <v>19</v>
      </c>
      <c r="E461" s="18">
        <f t="shared" si="189"/>
        <v>0</v>
      </c>
      <c r="F461" s="18">
        <f t="shared" si="190"/>
        <v>0</v>
      </c>
      <c r="G461" s="18">
        <f t="shared" si="190"/>
        <v>0</v>
      </c>
      <c r="H461" s="19">
        <f t="shared" si="190"/>
        <v>0</v>
      </c>
      <c r="I461" s="19"/>
      <c r="J461" s="19"/>
      <c r="K461" s="19"/>
      <c r="L461" s="19"/>
      <c r="M461" s="18">
        <f t="shared" si="191"/>
        <v>0</v>
      </c>
      <c r="N461" s="18">
        <f t="shared" si="191"/>
        <v>0</v>
      </c>
      <c r="O461" s="20"/>
    </row>
    <row r="462" spans="1:15" ht="15" hidden="1" customHeight="1" x14ac:dyDescent="0.25">
      <c r="A462" s="6" t="s">
        <v>187</v>
      </c>
      <c r="B462" s="16" t="s">
        <v>188</v>
      </c>
      <c r="C462" s="48"/>
      <c r="D462" s="17" t="s">
        <v>15</v>
      </c>
      <c r="E462" s="18">
        <f>E463+E464+E465+E466</f>
        <v>0</v>
      </c>
      <c r="F462" s="18">
        <f t="shared" ref="F462:G462" si="192">F463+F464+F465+F466</f>
        <v>0</v>
      </c>
      <c r="G462" s="18">
        <f t="shared" si="192"/>
        <v>0</v>
      </c>
      <c r="H462" s="19">
        <f>H463+H464+H465+H466</f>
        <v>0</v>
      </c>
      <c r="I462" s="19"/>
      <c r="J462" s="19"/>
      <c r="K462" s="19"/>
      <c r="L462" s="19"/>
      <c r="M462" s="18">
        <f>M463+M464+M465+M466</f>
        <v>0</v>
      </c>
      <c r="N462" s="18">
        <f t="shared" ref="N462" si="193">N463+N464+N465+N466</f>
        <v>0</v>
      </c>
      <c r="O462" s="21" t="s">
        <v>22</v>
      </c>
    </row>
    <row r="463" spans="1:15" ht="22.5" hidden="1" x14ac:dyDescent="0.25">
      <c r="A463" s="6"/>
      <c r="B463" s="16"/>
      <c r="C463" s="48"/>
      <c r="D463" s="17" t="s">
        <v>16</v>
      </c>
      <c r="E463" s="18">
        <f>F463+G463+H463+M463+N463</f>
        <v>0</v>
      </c>
      <c r="F463" s="18">
        <v>0</v>
      </c>
      <c r="G463" s="18">
        <v>0</v>
      </c>
      <c r="H463" s="19">
        <v>0</v>
      </c>
      <c r="I463" s="19"/>
      <c r="J463" s="19"/>
      <c r="K463" s="19"/>
      <c r="L463" s="19"/>
      <c r="M463" s="18">
        <v>0</v>
      </c>
      <c r="N463" s="18">
        <v>0</v>
      </c>
      <c r="O463" s="22"/>
    </row>
    <row r="464" spans="1:15" ht="33.75" hidden="1" x14ac:dyDescent="0.25">
      <c r="A464" s="6"/>
      <c r="B464" s="16"/>
      <c r="C464" s="48"/>
      <c r="D464" s="17" t="s">
        <v>17</v>
      </c>
      <c r="E464" s="18">
        <f t="shared" ref="E464:E466" si="194">F464+G464+H464+M464+N464</f>
        <v>0</v>
      </c>
      <c r="F464" s="18">
        <v>0</v>
      </c>
      <c r="G464" s="18">
        <v>0</v>
      </c>
      <c r="H464" s="19">
        <v>0</v>
      </c>
      <c r="I464" s="19"/>
      <c r="J464" s="19"/>
      <c r="K464" s="19"/>
      <c r="L464" s="19"/>
      <c r="M464" s="18">
        <v>0</v>
      </c>
      <c r="N464" s="18">
        <v>0</v>
      </c>
      <c r="O464" s="22"/>
    </row>
    <row r="465" spans="1:15" ht="33.75" hidden="1" x14ac:dyDescent="0.25">
      <c r="A465" s="6"/>
      <c r="B465" s="16"/>
      <c r="C465" s="48"/>
      <c r="D465" s="17" t="s">
        <v>18</v>
      </c>
      <c r="E465" s="18">
        <f t="shared" si="194"/>
        <v>0</v>
      </c>
      <c r="F465" s="18">
        <v>0</v>
      </c>
      <c r="G465" s="18">
        <v>0</v>
      </c>
      <c r="H465" s="19">
        <v>0</v>
      </c>
      <c r="I465" s="19"/>
      <c r="J465" s="19"/>
      <c r="K465" s="19"/>
      <c r="L465" s="19"/>
      <c r="M465" s="18">
        <v>0</v>
      </c>
      <c r="N465" s="18">
        <v>0</v>
      </c>
      <c r="O465" s="22"/>
    </row>
    <row r="466" spans="1:15" ht="23.25" hidden="1" customHeight="1" x14ac:dyDescent="0.25">
      <c r="A466" s="6"/>
      <c r="B466" s="16"/>
      <c r="C466" s="48"/>
      <c r="D466" s="17" t="s">
        <v>19</v>
      </c>
      <c r="E466" s="18">
        <f t="shared" si="194"/>
        <v>0</v>
      </c>
      <c r="F466" s="18">
        <v>0</v>
      </c>
      <c r="G466" s="18">
        <v>0</v>
      </c>
      <c r="H466" s="19">
        <v>0</v>
      </c>
      <c r="I466" s="19"/>
      <c r="J466" s="19"/>
      <c r="K466" s="19"/>
      <c r="L466" s="19"/>
      <c r="M466" s="18">
        <v>0</v>
      </c>
      <c r="N466" s="18">
        <v>0</v>
      </c>
      <c r="O466" s="22"/>
    </row>
    <row r="467" spans="1:15" ht="15" hidden="1" customHeight="1" x14ac:dyDescent="0.25">
      <c r="A467" s="6"/>
      <c r="B467" s="76" t="s">
        <v>189</v>
      </c>
      <c r="C467" s="6"/>
      <c r="D467" s="6"/>
      <c r="E467" s="20" t="s">
        <v>24</v>
      </c>
      <c r="F467" s="20" t="s">
        <v>25</v>
      </c>
      <c r="G467" s="20" t="s">
        <v>26</v>
      </c>
      <c r="H467" s="20" t="s">
        <v>27</v>
      </c>
      <c r="I467" s="7" t="s">
        <v>28</v>
      </c>
      <c r="J467" s="7"/>
      <c r="K467" s="7"/>
      <c r="L467" s="7"/>
      <c r="M467" s="20" t="s">
        <v>11</v>
      </c>
      <c r="N467" s="20" t="s">
        <v>12</v>
      </c>
      <c r="O467" s="22"/>
    </row>
    <row r="468" spans="1:15" ht="22.5" hidden="1" x14ac:dyDescent="0.25">
      <c r="A468" s="6"/>
      <c r="B468" s="76"/>
      <c r="C468" s="6"/>
      <c r="D468" s="6"/>
      <c r="E468" s="20"/>
      <c r="F468" s="20"/>
      <c r="G468" s="20"/>
      <c r="H468" s="20"/>
      <c r="I468" s="24" t="s">
        <v>29</v>
      </c>
      <c r="J468" s="24" t="s">
        <v>30</v>
      </c>
      <c r="K468" s="24" t="s">
        <v>31</v>
      </c>
      <c r="L468" s="24" t="s">
        <v>32</v>
      </c>
      <c r="M468" s="20"/>
      <c r="N468" s="20"/>
      <c r="O468" s="22"/>
    </row>
    <row r="469" spans="1:15" ht="31.5" hidden="1" customHeight="1" x14ac:dyDescent="0.25">
      <c r="A469" s="6"/>
      <c r="B469" s="76"/>
      <c r="C469" s="6"/>
      <c r="D469" s="6"/>
      <c r="E469" s="25">
        <v>0</v>
      </c>
      <c r="F469" s="25">
        <v>0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6"/>
    </row>
    <row r="470" spans="1:15" ht="23.25" hidden="1" customHeight="1" x14ac:dyDescent="0.25">
      <c r="A470" s="6" t="s">
        <v>190</v>
      </c>
      <c r="B470" s="16" t="s">
        <v>191</v>
      </c>
      <c r="C470" s="7"/>
      <c r="D470" s="17" t="s">
        <v>15</v>
      </c>
      <c r="E470" s="18">
        <f>E471+E472+E473+E474</f>
        <v>0</v>
      </c>
      <c r="F470" s="18">
        <f t="shared" ref="F470:G470" si="195">F471+F472+F473+F474</f>
        <v>0</v>
      </c>
      <c r="G470" s="18">
        <f t="shared" si="195"/>
        <v>0</v>
      </c>
      <c r="H470" s="19">
        <f>H471+H472+H473+H474</f>
        <v>0</v>
      </c>
      <c r="I470" s="19"/>
      <c r="J470" s="19"/>
      <c r="K470" s="19"/>
      <c r="L470" s="19"/>
      <c r="M470" s="18">
        <f>M471+M472+M473+M474</f>
        <v>0</v>
      </c>
      <c r="N470" s="18">
        <f t="shared" ref="N470" si="196">N471+N472+N473+N474</f>
        <v>0</v>
      </c>
      <c r="O470" s="21" t="s">
        <v>22</v>
      </c>
    </row>
    <row r="471" spans="1:15" ht="22.5" hidden="1" x14ac:dyDescent="0.25">
      <c r="A471" s="6"/>
      <c r="B471" s="16"/>
      <c r="C471" s="7"/>
      <c r="D471" s="17" t="s">
        <v>16</v>
      </c>
      <c r="E471" s="18">
        <f>F471+G471+H471+M471+N471</f>
        <v>0</v>
      </c>
      <c r="F471" s="18">
        <v>0</v>
      </c>
      <c r="G471" s="18">
        <v>0</v>
      </c>
      <c r="H471" s="19">
        <v>0</v>
      </c>
      <c r="I471" s="19"/>
      <c r="J471" s="19"/>
      <c r="K471" s="19"/>
      <c r="L471" s="19"/>
      <c r="M471" s="18">
        <v>0</v>
      </c>
      <c r="N471" s="18">
        <v>0</v>
      </c>
      <c r="O471" s="22"/>
    </row>
    <row r="472" spans="1:15" ht="33.75" hidden="1" x14ac:dyDescent="0.25">
      <c r="A472" s="6"/>
      <c r="B472" s="16"/>
      <c r="C472" s="7"/>
      <c r="D472" s="17" t="s">
        <v>17</v>
      </c>
      <c r="E472" s="18">
        <f t="shared" ref="E472:E474" si="197">F472+G472+H472+M472+N472</f>
        <v>0</v>
      </c>
      <c r="F472" s="18">
        <v>0</v>
      </c>
      <c r="G472" s="18">
        <v>0</v>
      </c>
      <c r="H472" s="19">
        <v>0</v>
      </c>
      <c r="I472" s="19"/>
      <c r="J472" s="19"/>
      <c r="K472" s="19"/>
      <c r="L472" s="19"/>
      <c r="M472" s="18">
        <v>0</v>
      </c>
      <c r="N472" s="18">
        <v>0</v>
      </c>
      <c r="O472" s="22"/>
    </row>
    <row r="473" spans="1:15" ht="33.75" hidden="1" x14ac:dyDescent="0.25">
      <c r="A473" s="6"/>
      <c r="B473" s="16"/>
      <c r="C473" s="7"/>
      <c r="D473" s="17" t="s">
        <v>18</v>
      </c>
      <c r="E473" s="18">
        <f t="shared" si="197"/>
        <v>0</v>
      </c>
      <c r="F473" s="18">
        <v>0</v>
      </c>
      <c r="G473" s="18">
        <v>0</v>
      </c>
      <c r="H473" s="19">
        <v>0</v>
      </c>
      <c r="I473" s="19"/>
      <c r="J473" s="19"/>
      <c r="K473" s="19"/>
      <c r="L473" s="19"/>
      <c r="M473" s="18">
        <v>0</v>
      </c>
      <c r="N473" s="18">
        <v>0</v>
      </c>
      <c r="O473" s="22"/>
    </row>
    <row r="474" spans="1:15" ht="22.5" hidden="1" x14ac:dyDescent="0.25">
      <c r="A474" s="6"/>
      <c r="B474" s="16"/>
      <c r="C474" s="7"/>
      <c r="D474" s="17" t="s">
        <v>19</v>
      </c>
      <c r="E474" s="18">
        <f t="shared" si="197"/>
        <v>0</v>
      </c>
      <c r="F474" s="18">
        <v>0</v>
      </c>
      <c r="G474" s="18">
        <v>0</v>
      </c>
      <c r="H474" s="19">
        <v>0</v>
      </c>
      <c r="I474" s="19"/>
      <c r="J474" s="19"/>
      <c r="K474" s="19"/>
      <c r="L474" s="19"/>
      <c r="M474" s="18">
        <v>0</v>
      </c>
      <c r="N474" s="18">
        <v>0</v>
      </c>
      <c r="O474" s="22"/>
    </row>
    <row r="475" spans="1:15" ht="15" hidden="1" customHeight="1" x14ac:dyDescent="0.25">
      <c r="A475" s="6"/>
      <c r="B475" s="76" t="s">
        <v>192</v>
      </c>
      <c r="C475" s="6"/>
      <c r="D475" s="6"/>
      <c r="E475" s="20" t="s">
        <v>24</v>
      </c>
      <c r="F475" s="20" t="s">
        <v>25</v>
      </c>
      <c r="G475" s="20" t="s">
        <v>26</v>
      </c>
      <c r="H475" s="20" t="s">
        <v>27</v>
      </c>
      <c r="I475" s="7" t="s">
        <v>28</v>
      </c>
      <c r="J475" s="7"/>
      <c r="K475" s="7"/>
      <c r="L475" s="7"/>
      <c r="M475" s="20" t="s">
        <v>11</v>
      </c>
      <c r="N475" s="20" t="s">
        <v>12</v>
      </c>
      <c r="O475" s="22"/>
    </row>
    <row r="476" spans="1:15" ht="22.5" hidden="1" x14ac:dyDescent="0.25">
      <c r="A476" s="6"/>
      <c r="B476" s="76"/>
      <c r="C476" s="6"/>
      <c r="D476" s="6"/>
      <c r="E476" s="20"/>
      <c r="F476" s="20"/>
      <c r="G476" s="20"/>
      <c r="H476" s="20"/>
      <c r="I476" s="24" t="s">
        <v>29</v>
      </c>
      <c r="J476" s="24" t="s">
        <v>30</v>
      </c>
      <c r="K476" s="24" t="s">
        <v>31</v>
      </c>
      <c r="L476" s="24" t="s">
        <v>32</v>
      </c>
      <c r="M476" s="20"/>
      <c r="N476" s="20"/>
      <c r="O476" s="22"/>
    </row>
    <row r="477" spans="1:15" hidden="1" x14ac:dyDescent="0.25">
      <c r="A477" s="6"/>
      <c r="B477" s="76"/>
      <c r="C477" s="6"/>
      <c r="D477" s="6"/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6"/>
    </row>
    <row r="478" spans="1:15" ht="15" hidden="1" customHeight="1" x14ac:dyDescent="0.25">
      <c r="A478" s="6" t="s">
        <v>193</v>
      </c>
      <c r="B478" s="16" t="s">
        <v>194</v>
      </c>
      <c r="C478" s="7"/>
      <c r="D478" s="17" t="s">
        <v>15</v>
      </c>
      <c r="E478" s="18">
        <f>E479+E480+E481+E482</f>
        <v>0</v>
      </c>
      <c r="F478" s="18">
        <f t="shared" ref="F478:G478" si="198">F479+F480+F481+F482</f>
        <v>0</v>
      </c>
      <c r="G478" s="18">
        <f t="shared" si="198"/>
        <v>0</v>
      </c>
      <c r="H478" s="19">
        <f>H479+H480+H481+H482</f>
        <v>0</v>
      </c>
      <c r="I478" s="19"/>
      <c r="J478" s="19"/>
      <c r="K478" s="19"/>
      <c r="L478" s="19"/>
      <c r="M478" s="18">
        <f>M479+M480+M481+M482</f>
        <v>0</v>
      </c>
      <c r="N478" s="18">
        <f t="shared" ref="N478" si="199">N479+N480+N481+N482</f>
        <v>0</v>
      </c>
      <c r="O478" s="21" t="s">
        <v>22</v>
      </c>
    </row>
    <row r="479" spans="1:15" ht="22.5" hidden="1" x14ac:dyDescent="0.25">
      <c r="A479" s="6"/>
      <c r="B479" s="16"/>
      <c r="C479" s="7"/>
      <c r="D479" s="17" t="s">
        <v>16</v>
      </c>
      <c r="E479" s="18">
        <f>F479+G479+H479+M479+N479</f>
        <v>0</v>
      </c>
      <c r="F479" s="18">
        <v>0</v>
      </c>
      <c r="G479" s="18">
        <v>0</v>
      </c>
      <c r="H479" s="19">
        <v>0</v>
      </c>
      <c r="I479" s="19"/>
      <c r="J479" s="19"/>
      <c r="K479" s="19"/>
      <c r="L479" s="19"/>
      <c r="M479" s="18">
        <v>0</v>
      </c>
      <c r="N479" s="18">
        <v>0</v>
      </c>
      <c r="O479" s="22"/>
    </row>
    <row r="480" spans="1:15" ht="33.75" hidden="1" x14ac:dyDescent="0.25">
      <c r="A480" s="6"/>
      <c r="B480" s="16"/>
      <c r="C480" s="7"/>
      <c r="D480" s="17" t="s">
        <v>17</v>
      </c>
      <c r="E480" s="18">
        <f t="shared" ref="E480:E482" si="200">F480+G480+H480+M480+N480</f>
        <v>0</v>
      </c>
      <c r="F480" s="18">
        <v>0</v>
      </c>
      <c r="G480" s="18">
        <v>0</v>
      </c>
      <c r="H480" s="19">
        <v>0</v>
      </c>
      <c r="I480" s="19"/>
      <c r="J480" s="19"/>
      <c r="K480" s="19"/>
      <c r="L480" s="19"/>
      <c r="M480" s="18">
        <v>0</v>
      </c>
      <c r="N480" s="18">
        <v>0</v>
      </c>
      <c r="O480" s="22"/>
    </row>
    <row r="481" spans="1:15" ht="33.75" hidden="1" x14ac:dyDescent="0.25">
      <c r="A481" s="6"/>
      <c r="B481" s="16"/>
      <c r="C481" s="7"/>
      <c r="D481" s="17" t="s">
        <v>18</v>
      </c>
      <c r="E481" s="18">
        <f t="shared" si="200"/>
        <v>0</v>
      </c>
      <c r="F481" s="18">
        <v>0</v>
      </c>
      <c r="G481" s="18">
        <v>0</v>
      </c>
      <c r="H481" s="19">
        <v>0</v>
      </c>
      <c r="I481" s="19"/>
      <c r="J481" s="19"/>
      <c r="K481" s="19"/>
      <c r="L481" s="19"/>
      <c r="M481" s="18">
        <v>0</v>
      </c>
      <c r="N481" s="18">
        <v>0</v>
      </c>
      <c r="O481" s="22"/>
    </row>
    <row r="482" spans="1:15" ht="22.5" hidden="1" x14ac:dyDescent="0.25">
      <c r="A482" s="6"/>
      <c r="B482" s="16"/>
      <c r="C482" s="7"/>
      <c r="D482" s="17" t="s">
        <v>19</v>
      </c>
      <c r="E482" s="18">
        <f t="shared" si="200"/>
        <v>0</v>
      </c>
      <c r="F482" s="18">
        <v>0</v>
      </c>
      <c r="G482" s="18">
        <v>0</v>
      </c>
      <c r="H482" s="19">
        <v>0</v>
      </c>
      <c r="I482" s="19"/>
      <c r="J482" s="19"/>
      <c r="K482" s="19"/>
      <c r="L482" s="19"/>
      <c r="M482" s="18">
        <v>0</v>
      </c>
      <c r="N482" s="18">
        <v>0</v>
      </c>
      <c r="O482" s="22"/>
    </row>
    <row r="483" spans="1:15" ht="15" hidden="1" customHeight="1" x14ac:dyDescent="0.25">
      <c r="A483" s="6"/>
      <c r="B483" s="23" t="s">
        <v>195</v>
      </c>
      <c r="C483" s="6"/>
      <c r="D483" s="6"/>
      <c r="E483" s="20" t="s">
        <v>24</v>
      </c>
      <c r="F483" s="20" t="s">
        <v>25</v>
      </c>
      <c r="G483" s="20" t="s">
        <v>26</v>
      </c>
      <c r="H483" s="20" t="s">
        <v>27</v>
      </c>
      <c r="I483" s="7" t="s">
        <v>28</v>
      </c>
      <c r="J483" s="7"/>
      <c r="K483" s="7"/>
      <c r="L483" s="7"/>
      <c r="M483" s="20" t="s">
        <v>11</v>
      </c>
      <c r="N483" s="20" t="s">
        <v>12</v>
      </c>
      <c r="O483" s="22"/>
    </row>
    <row r="484" spans="1:15" ht="22.5" hidden="1" x14ac:dyDescent="0.25">
      <c r="A484" s="6"/>
      <c r="B484" s="23"/>
      <c r="C484" s="6"/>
      <c r="D484" s="6"/>
      <c r="E484" s="20"/>
      <c r="F484" s="20"/>
      <c r="G484" s="20"/>
      <c r="H484" s="20"/>
      <c r="I484" s="24" t="s">
        <v>29</v>
      </c>
      <c r="J484" s="24" t="s">
        <v>30</v>
      </c>
      <c r="K484" s="24" t="s">
        <v>31</v>
      </c>
      <c r="L484" s="24" t="s">
        <v>32</v>
      </c>
      <c r="M484" s="20"/>
      <c r="N484" s="20"/>
      <c r="O484" s="22"/>
    </row>
    <row r="485" spans="1:15" hidden="1" x14ac:dyDescent="0.25">
      <c r="A485" s="6"/>
      <c r="B485" s="23"/>
      <c r="C485" s="6"/>
      <c r="D485" s="6"/>
      <c r="E485" s="25">
        <v>0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6"/>
    </row>
    <row r="486" spans="1:15" hidden="1" x14ac:dyDescent="0.25">
      <c r="A486" s="6" t="s">
        <v>196</v>
      </c>
      <c r="B486" s="16" t="s">
        <v>197</v>
      </c>
      <c r="C486" s="48"/>
      <c r="D486" s="17" t="s">
        <v>15</v>
      </c>
      <c r="E486" s="18">
        <f>E487+E488+E489+E490</f>
        <v>0</v>
      </c>
      <c r="F486" s="18">
        <f t="shared" ref="F486:G486" si="201">F487+F488+F489+F490</f>
        <v>0</v>
      </c>
      <c r="G486" s="18">
        <f t="shared" si="201"/>
        <v>0</v>
      </c>
      <c r="H486" s="19">
        <f>H487+H488+H489+H490</f>
        <v>0</v>
      </c>
      <c r="I486" s="19"/>
      <c r="J486" s="19"/>
      <c r="K486" s="19"/>
      <c r="L486" s="19"/>
      <c r="M486" s="18">
        <f>M487+M488+M489+M490</f>
        <v>0</v>
      </c>
      <c r="N486" s="18">
        <f t="shared" ref="N486" si="202">N487+N488+N489+N490</f>
        <v>0</v>
      </c>
      <c r="O486" s="20"/>
    </row>
    <row r="487" spans="1:15" ht="22.5" hidden="1" x14ac:dyDescent="0.25">
      <c r="A487" s="6"/>
      <c r="B487" s="16"/>
      <c r="C487" s="48"/>
      <c r="D487" s="17" t="s">
        <v>16</v>
      </c>
      <c r="E487" s="18">
        <f>F487+G487+H487+M487+N487</f>
        <v>0</v>
      </c>
      <c r="F487" s="18">
        <f>F492</f>
        <v>0</v>
      </c>
      <c r="G487" s="18">
        <f>G492</f>
        <v>0</v>
      </c>
      <c r="H487" s="19">
        <f>H492</f>
        <v>0</v>
      </c>
      <c r="I487" s="19"/>
      <c r="J487" s="19"/>
      <c r="K487" s="19"/>
      <c r="L487" s="19"/>
      <c r="M487" s="18">
        <f>M492</f>
        <v>0</v>
      </c>
      <c r="N487" s="18">
        <f>N492</f>
        <v>0</v>
      </c>
      <c r="O487" s="20"/>
    </row>
    <row r="488" spans="1:15" ht="33.75" hidden="1" x14ac:dyDescent="0.25">
      <c r="A488" s="6"/>
      <c r="B488" s="16"/>
      <c r="C488" s="48"/>
      <c r="D488" s="17" t="s">
        <v>17</v>
      </c>
      <c r="E488" s="18">
        <f t="shared" ref="E488:E490" si="203">F488+G488+H488+M488+N488</f>
        <v>0</v>
      </c>
      <c r="F488" s="18">
        <f t="shared" ref="F488:H490" si="204">F493</f>
        <v>0</v>
      </c>
      <c r="G488" s="18">
        <f t="shared" si="204"/>
        <v>0</v>
      </c>
      <c r="H488" s="19">
        <f t="shared" si="204"/>
        <v>0</v>
      </c>
      <c r="I488" s="19"/>
      <c r="J488" s="19"/>
      <c r="K488" s="19"/>
      <c r="L488" s="19"/>
      <c r="M488" s="18">
        <f t="shared" ref="M488:N490" si="205">M493</f>
        <v>0</v>
      </c>
      <c r="N488" s="18">
        <f t="shared" si="205"/>
        <v>0</v>
      </c>
      <c r="O488" s="20"/>
    </row>
    <row r="489" spans="1:15" ht="33.75" hidden="1" x14ac:dyDescent="0.25">
      <c r="A489" s="6"/>
      <c r="B489" s="16"/>
      <c r="C489" s="48"/>
      <c r="D489" s="17" t="s">
        <v>18</v>
      </c>
      <c r="E489" s="18">
        <f t="shared" si="203"/>
        <v>0</v>
      </c>
      <c r="F489" s="18">
        <f t="shared" si="204"/>
        <v>0</v>
      </c>
      <c r="G489" s="18">
        <f t="shared" si="204"/>
        <v>0</v>
      </c>
      <c r="H489" s="19">
        <f t="shared" si="204"/>
        <v>0</v>
      </c>
      <c r="I489" s="19"/>
      <c r="J489" s="19"/>
      <c r="K489" s="19"/>
      <c r="L489" s="19"/>
      <c r="M489" s="18">
        <f t="shared" si="205"/>
        <v>0</v>
      </c>
      <c r="N489" s="18">
        <f t="shared" si="205"/>
        <v>0</v>
      </c>
      <c r="O489" s="20"/>
    </row>
    <row r="490" spans="1:15" ht="22.5" hidden="1" x14ac:dyDescent="0.25">
      <c r="A490" s="6"/>
      <c r="B490" s="16"/>
      <c r="C490" s="48"/>
      <c r="D490" s="17" t="s">
        <v>19</v>
      </c>
      <c r="E490" s="18">
        <f t="shared" si="203"/>
        <v>0</v>
      </c>
      <c r="F490" s="18">
        <f t="shared" si="204"/>
        <v>0</v>
      </c>
      <c r="G490" s="18">
        <f t="shared" si="204"/>
        <v>0</v>
      </c>
      <c r="H490" s="19">
        <f t="shared" si="204"/>
        <v>0</v>
      </c>
      <c r="I490" s="19"/>
      <c r="J490" s="19"/>
      <c r="K490" s="19"/>
      <c r="L490" s="19"/>
      <c r="M490" s="18">
        <f t="shared" si="205"/>
        <v>0</v>
      </c>
      <c r="N490" s="18">
        <f t="shared" si="205"/>
        <v>0</v>
      </c>
      <c r="O490" s="20"/>
    </row>
    <row r="491" spans="1:15" ht="15" hidden="1" customHeight="1" x14ac:dyDescent="0.25">
      <c r="A491" s="6" t="s">
        <v>198</v>
      </c>
      <c r="B491" s="16" t="s">
        <v>199</v>
      </c>
      <c r="C491" s="48"/>
      <c r="D491" s="17" t="s">
        <v>15</v>
      </c>
      <c r="E491" s="18">
        <f>E492+E493+E494+E495</f>
        <v>0</v>
      </c>
      <c r="F491" s="18">
        <f t="shared" ref="F491:G491" si="206">F492+F493+F494+F495</f>
        <v>0</v>
      </c>
      <c r="G491" s="18">
        <f t="shared" si="206"/>
        <v>0</v>
      </c>
      <c r="H491" s="19">
        <f>H492+H493+H494+H495</f>
        <v>0</v>
      </c>
      <c r="I491" s="19"/>
      <c r="J491" s="19"/>
      <c r="K491" s="19"/>
      <c r="L491" s="19"/>
      <c r="M491" s="18">
        <f>M492+M493+M494+M495</f>
        <v>0</v>
      </c>
      <c r="N491" s="18">
        <f t="shared" ref="N491" si="207">N492+N493+N494+N495</f>
        <v>0</v>
      </c>
      <c r="O491" s="21" t="s">
        <v>22</v>
      </c>
    </row>
    <row r="492" spans="1:15" ht="22.5" hidden="1" x14ac:dyDescent="0.25">
      <c r="A492" s="6"/>
      <c r="B492" s="16"/>
      <c r="C492" s="48"/>
      <c r="D492" s="17" t="s">
        <v>16</v>
      </c>
      <c r="E492" s="18">
        <f>F492+G492+H492+M492+N492</f>
        <v>0</v>
      </c>
      <c r="F492" s="18">
        <v>0</v>
      </c>
      <c r="G492" s="18">
        <v>0</v>
      </c>
      <c r="H492" s="19">
        <v>0</v>
      </c>
      <c r="I492" s="19"/>
      <c r="J492" s="19"/>
      <c r="K492" s="19"/>
      <c r="L492" s="19"/>
      <c r="M492" s="18">
        <v>0</v>
      </c>
      <c r="N492" s="18">
        <v>0</v>
      </c>
      <c r="O492" s="22"/>
    </row>
    <row r="493" spans="1:15" ht="33.75" hidden="1" x14ac:dyDescent="0.25">
      <c r="A493" s="6"/>
      <c r="B493" s="16"/>
      <c r="C493" s="48"/>
      <c r="D493" s="17" t="s">
        <v>17</v>
      </c>
      <c r="E493" s="18">
        <f t="shared" ref="E493:E495" si="208">F493+G493+H493+M493+N493</f>
        <v>0</v>
      </c>
      <c r="F493" s="18">
        <v>0</v>
      </c>
      <c r="G493" s="18">
        <v>0</v>
      </c>
      <c r="H493" s="19">
        <v>0</v>
      </c>
      <c r="I493" s="19"/>
      <c r="J493" s="19"/>
      <c r="K493" s="19"/>
      <c r="L493" s="19"/>
      <c r="M493" s="18">
        <v>0</v>
      </c>
      <c r="N493" s="18">
        <v>0</v>
      </c>
      <c r="O493" s="22"/>
    </row>
    <row r="494" spans="1:15" ht="33.75" hidden="1" x14ac:dyDescent="0.25">
      <c r="A494" s="6"/>
      <c r="B494" s="16"/>
      <c r="C494" s="48"/>
      <c r="D494" s="17" t="s">
        <v>18</v>
      </c>
      <c r="E494" s="18">
        <f t="shared" si="208"/>
        <v>0</v>
      </c>
      <c r="F494" s="18">
        <v>0</v>
      </c>
      <c r="G494" s="18">
        <v>0</v>
      </c>
      <c r="H494" s="19">
        <v>0</v>
      </c>
      <c r="I494" s="19"/>
      <c r="J494" s="19"/>
      <c r="K494" s="19"/>
      <c r="L494" s="19"/>
      <c r="M494" s="18">
        <v>0</v>
      </c>
      <c r="N494" s="18">
        <v>0</v>
      </c>
      <c r="O494" s="22"/>
    </row>
    <row r="495" spans="1:15" ht="22.5" hidden="1" x14ac:dyDescent="0.25">
      <c r="A495" s="6"/>
      <c r="B495" s="16"/>
      <c r="C495" s="48"/>
      <c r="D495" s="17" t="s">
        <v>19</v>
      </c>
      <c r="E495" s="18">
        <f t="shared" si="208"/>
        <v>0</v>
      </c>
      <c r="F495" s="18">
        <v>0</v>
      </c>
      <c r="G495" s="18">
        <v>0</v>
      </c>
      <c r="H495" s="19">
        <v>0</v>
      </c>
      <c r="I495" s="19"/>
      <c r="J495" s="19"/>
      <c r="K495" s="19"/>
      <c r="L495" s="19"/>
      <c r="M495" s="18">
        <v>0</v>
      </c>
      <c r="N495" s="18">
        <v>0</v>
      </c>
      <c r="O495" s="22"/>
    </row>
    <row r="496" spans="1:15" ht="15" hidden="1" customHeight="1" x14ac:dyDescent="0.25">
      <c r="A496" s="6"/>
      <c r="B496" s="23" t="s">
        <v>200</v>
      </c>
      <c r="C496" s="6"/>
      <c r="D496" s="6"/>
      <c r="E496" s="20" t="s">
        <v>24</v>
      </c>
      <c r="F496" s="20" t="s">
        <v>25</v>
      </c>
      <c r="G496" s="20" t="s">
        <v>26</v>
      </c>
      <c r="H496" s="20" t="s">
        <v>27</v>
      </c>
      <c r="I496" s="7" t="s">
        <v>28</v>
      </c>
      <c r="J496" s="7"/>
      <c r="K496" s="7"/>
      <c r="L496" s="7"/>
      <c r="M496" s="20" t="s">
        <v>11</v>
      </c>
      <c r="N496" s="20" t="s">
        <v>12</v>
      </c>
      <c r="O496" s="22"/>
    </row>
    <row r="497" spans="1:15" ht="22.5" hidden="1" x14ac:dyDescent="0.25">
      <c r="A497" s="6"/>
      <c r="B497" s="23"/>
      <c r="C497" s="6"/>
      <c r="D497" s="6"/>
      <c r="E497" s="20"/>
      <c r="F497" s="20"/>
      <c r="G497" s="20"/>
      <c r="H497" s="20"/>
      <c r="I497" s="24" t="s">
        <v>29</v>
      </c>
      <c r="J497" s="24" t="s">
        <v>30</v>
      </c>
      <c r="K497" s="24" t="s">
        <v>31</v>
      </c>
      <c r="L497" s="24" t="s">
        <v>32</v>
      </c>
      <c r="M497" s="20"/>
      <c r="N497" s="20"/>
      <c r="O497" s="22"/>
    </row>
    <row r="498" spans="1:15" hidden="1" x14ac:dyDescent="0.25">
      <c r="A498" s="6"/>
      <c r="B498" s="23"/>
      <c r="C498" s="6"/>
      <c r="D498" s="6"/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6"/>
    </row>
    <row r="499" spans="1:15" x14ac:dyDescent="0.25">
      <c r="A499" s="6" t="s">
        <v>201</v>
      </c>
      <c r="B499" s="16" t="s">
        <v>202</v>
      </c>
      <c r="C499" s="48"/>
      <c r="D499" s="17" t="s">
        <v>15</v>
      </c>
      <c r="E499" s="18">
        <f>E500+E501+E502+E503</f>
        <v>10154</v>
      </c>
      <c r="F499" s="18">
        <f t="shared" ref="F499:G499" si="209">F500+F501+F502+F503</f>
        <v>5447</v>
      </c>
      <c r="G499" s="18">
        <f t="shared" si="209"/>
        <v>4707</v>
      </c>
      <c r="H499" s="19">
        <f>H500+H501+H502+H503</f>
        <v>0</v>
      </c>
      <c r="I499" s="19"/>
      <c r="J499" s="19"/>
      <c r="K499" s="19"/>
      <c r="L499" s="19"/>
      <c r="M499" s="18">
        <f>M500+M501+M502+M503</f>
        <v>0</v>
      </c>
      <c r="N499" s="18">
        <f t="shared" ref="N499" si="210">N500+N501+N502+N503</f>
        <v>0</v>
      </c>
      <c r="O499" s="20"/>
    </row>
    <row r="500" spans="1:15" ht="22.5" x14ac:dyDescent="0.25">
      <c r="A500" s="6"/>
      <c r="B500" s="16"/>
      <c r="C500" s="48"/>
      <c r="D500" s="17" t="s">
        <v>16</v>
      </c>
      <c r="E500" s="18">
        <f>F500+G500+H500+M500+N500</f>
        <v>7895</v>
      </c>
      <c r="F500" s="18">
        <f>F505+F513</f>
        <v>4260</v>
      </c>
      <c r="G500" s="18">
        <f>G505+G513</f>
        <v>3635</v>
      </c>
      <c r="H500" s="19">
        <f>H505+H513</f>
        <v>0</v>
      </c>
      <c r="I500" s="19"/>
      <c r="J500" s="19"/>
      <c r="K500" s="19"/>
      <c r="L500" s="19"/>
      <c r="M500" s="18">
        <f>M505+M513</f>
        <v>0</v>
      </c>
      <c r="N500" s="18">
        <f>N505+N513</f>
        <v>0</v>
      </c>
      <c r="O500" s="20"/>
    </row>
    <row r="501" spans="1:15" ht="33.75" x14ac:dyDescent="0.25">
      <c r="A501" s="6"/>
      <c r="B501" s="16"/>
      <c r="C501" s="48"/>
      <c r="D501" s="17" t="s">
        <v>17</v>
      </c>
      <c r="E501" s="18">
        <f t="shared" ref="E501:E503" si="211">F501+G501+H501+M501+N501</f>
        <v>0</v>
      </c>
      <c r="F501" s="18">
        <f t="shared" ref="F501:H503" si="212">F506+F514</f>
        <v>0</v>
      </c>
      <c r="G501" s="18">
        <f t="shared" si="212"/>
        <v>0</v>
      </c>
      <c r="H501" s="19">
        <f t="shared" si="212"/>
        <v>0</v>
      </c>
      <c r="I501" s="19"/>
      <c r="J501" s="19"/>
      <c r="K501" s="19"/>
      <c r="L501" s="19"/>
      <c r="M501" s="18">
        <f t="shared" ref="M501:N503" si="213">M506+M514</f>
        <v>0</v>
      </c>
      <c r="N501" s="18">
        <f t="shared" si="213"/>
        <v>0</v>
      </c>
      <c r="O501" s="20"/>
    </row>
    <row r="502" spans="1:15" ht="33.75" x14ac:dyDescent="0.25">
      <c r="A502" s="6"/>
      <c r="B502" s="16"/>
      <c r="C502" s="48"/>
      <c r="D502" s="17" t="s">
        <v>18</v>
      </c>
      <c r="E502" s="18">
        <f t="shared" si="211"/>
        <v>2259</v>
      </c>
      <c r="F502" s="18">
        <f t="shared" si="212"/>
        <v>1187</v>
      </c>
      <c r="G502" s="18">
        <f t="shared" si="212"/>
        <v>1072</v>
      </c>
      <c r="H502" s="19">
        <f t="shared" si="212"/>
        <v>0</v>
      </c>
      <c r="I502" s="19"/>
      <c r="J502" s="19"/>
      <c r="K502" s="19"/>
      <c r="L502" s="19"/>
      <c r="M502" s="18">
        <f t="shared" si="213"/>
        <v>0</v>
      </c>
      <c r="N502" s="18">
        <f t="shared" si="213"/>
        <v>0</v>
      </c>
      <c r="O502" s="20"/>
    </row>
    <row r="503" spans="1:15" ht="22.5" x14ac:dyDescent="0.25">
      <c r="A503" s="6"/>
      <c r="B503" s="16"/>
      <c r="C503" s="48"/>
      <c r="D503" s="17" t="s">
        <v>19</v>
      </c>
      <c r="E503" s="18">
        <f t="shared" si="211"/>
        <v>0</v>
      </c>
      <c r="F503" s="18">
        <f t="shared" si="212"/>
        <v>0</v>
      </c>
      <c r="G503" s="18">
        <f t="shared" si="212"/>
        <v>0</v>
      </c>
      <c r="H503" s="19">
        <f t="shared" si="212"/>
        <v>0</v>
      </c>
      <c r="I503" s="19"/>
      <c r="J503" s="19"/>
      <c r="K503" s="19"/>
      <c r="L503" s="19"/>
      <c r="M503" s="18">
        <f t="shared" si="213"/>
        <v>0</v>
      </c>
      <c r="N503" s="18">
        <f t="shared" si="213"/>
        <v>0</v>
      </c>
      <c r="O503" s="20"/>
    </row>
    <row r="504" spans="1:15" ht="15" customHeight="1" x14ac:dyDescent="0.25">
      <c r="A504" s="6" t="s">
        <v>203</v>
      </c>
      <c r="B504" s="16" t="s">
        <v>204</v>
      </c>
      <c r="C504" s="10"/>
      <c r="D504" s="17" t="s">
        <v>15</v>
      </c>
      <c r="E504" s="18">
        <f>E505+E506+E507+E508</f>
        <v>10154</v>
      </c>
      <c r="F504" s="18">
        <f t="shared" ref="F504:G504" si="214">F505+F506+F507+F508</f>
        <v>5447</v>
      </c>
      <c r="G504" s="18">
        <f t="shared" si="214"/>
        <v>4707</v>
      </c>
      <c r="H504" s="19">
        <f>H505+H506+H507+H508</f>
        <v>0</v>
      </c>
      <c r="I504" s="19"/>
      <c r="J504" s="19"/>
      <c r="K504" s="19"/>
      <c r="L504" s="19"/>
      <c r="M504" s="18">
        <f>M505+M506+M507+M508</f>
        <v>0</v>
      </c>
      <c r="N504" s="18">
        <f t="shared" ref="N504" si="215">N505+N506+N507+N508</f>
        <v>0</v>
      </c>
      <c r="O504" s="21" t="s">
        <v>40</v>
      </c>
    </row>
    <row r="505" spans="1:15" ht="22.5" x14ac:dyDescent="0.25">
      <c r="A505" s="6"/>
      <c r="B505" s="16"/>
      <c r="C505" s="10"/>
      <c r="D505" s="17" t="s">
        <v>16</v>
      </c>
      <c r="E505" s="18">
        <f>F505+G505+H505+M505+N505</f>
        <v>7895</v>
      </c>
      <c r="F505" s="18">
        <v>4260</v>
      </c>
      <c r="G505" s="18">
        <f>3849-6-208</f>
        <v>3635</v>
      </c>
      <c r="H505" s="19">
        <v>0</v>
      </c>
      <c r="I505" s="19"/>
      <c r="J505" s="19"/>
      <c r="K505" s="19"/>
      <c r="L505" s="19"/>
      <c r="M505" s="18">
        <v>0</v>
      </c>
      <c r="N505" s="18">
        <v>0</v>
      </c>
      <c r="O505" s="22"/>
    </row>
    <row r="506" spans="1:15" ht="33.75" x14ac:dyDescent="0.25">
      <c r="A506" s="6"/>
      <c r="B506" s="16"/>
      <c r="C506" s="10"/>
      <c r="D506" s="17" t="s">
        <v>17</v>
      </c>
      <c r="E506" s="18">
        <f t="shared" ref="E506:E508" si="216">F506+G506+H506+M506+N506</f>
        <v>0</v>
      </c>
      <c r="F506" s="18">
        <v>0</v>
      </c>
      <c r="G506" s="18">
        <v>0</v>
      </c>
      <c r="H506" s="19">
        <v>0</v>
      </c>
      <c r="I506" s="19"/>
      <c r="J506" s="19"/>
      <c r="K506" s="19"/>
      <c r="L506" s="19"/>
      <c r="M506" s="18">
        <v>0</v>
      </c>
      <c r="N506" s="18">
        <v>0</v>
      </c>
      <c r="O506" s="22"/>
    </row>
    <row r="507" spans="1:15" ht="33.75" x14ac:dyDescent="0.25">
      <c r="A507" s="6"/>
      <c r="B507" s="16"/>
      <c r="C507" s="10"/>
      <c r="D507" s="17" t="s">
        <v>18</v>
      </c>
      <c r="E507" s="18">
        <f t="shared" si="216"/>
        <v>2259</v>
      </c>
      <c r="F507" s="18">
        <v>1187</v>
      </c>
      <c r="G507" s="18">
        <f>1073-1</f>
        <v>1072</v>
      </c>
      <c r="H507" s="19">
        <v>0</v>
      </c>
      <c r="I507" s="19"/>
      <c r="J507" s="19"/>
      <c r="K507" s="19"/>
      <c r="L507" s="19"/>
      <c r="M507" s="18">
        <v>0</v>
      </c>
      <c r="N507" s="18">
        <v>0</v>
      </c>
      <c r="O507" s="22"/>
    </row>
    <row r="508" spans="1:15" ht="22.5" x14ac:dyDescent="0.25">
      <c r="A508" s="6"/>
      <c r="B508" s="16"/>
      <c r="C508" s="10"/>
      <c r="D508" s="17" t="s">
        <v>19</v>
      </c>
      <c r="E508" s="18">
        <f t="shared" si="216"/>
        <v>0</v>
      </c>
      <c r="F508" s="18">
        <v>0</v>
      </c>
      <c r="G508" s="18">
        <v>0</v>
      </c>
      <c r="H508" s="19">
        <v>0</v>
      </c>
      <c r="I508" s="19"/>
      <c r="J508" s="19"/>
      <c r="K508" s="19"/>
      <c r="L508" s="19"/>
      <c r="M508" s="18">
        <v>0</v>
      </c>
      <c r="N508" s="18">
        <v>0</v>
      </c>
      <c r="O508" s="22"/>
    </row>
    <row r="509" spans="1:15" ht="48" customHeight="1" x14ac:dyDescent="0.25">
      <c r="A509" s="6"/>
      <c r="B509" s="16" t="s">
        <v>205</v>
      </c>
      <c r="C509" s="6"/>
      <c r="D509" s="6"/>
      <c r="E509" s="20" t="s">
        <v>24</v>
      </c>
      <c r="F509" s="20" t="s">
        <v>25</v>
      </c>
      <c r="G509" s="20" t="s">
        <v>26</v>
      </c>
      <c r="H509" s="20" t="s">
        <v>27</v>
      </c>
      <c r="I509" s="7" t="s">
        <v>28</v>
      </c>
      <c r="J509" s="7"/>
      <c r="K509" s="7"/>
      <c r="L509" s="7"/>
      <c r="M509" s="20" t="s">
        <v>11</v>
      </c>
      <c r="N509" s="20" t="s">
        <v>12</v>
      </c>
      <c r="O509" s="22"/>
    </row>
    <row r="510" spans="1:15" ht="38.25" customHeight="1" x14ac:dyDescent="0.25">
      <c r="A510" s="6"/>
      <c r="B510" s="16"/>
      <c r="C510" s="6"/>
      <c r="D510" s="6"/>
      <c r="E510" s="20"/>
      <c r="F510" s="20"/>
      <c r="G510" s="20"/>
      <c r="H510" s="20"/>
      <c r="I510" s="24" t="s">
        <v>29</v>
      </c>
      <c r="J510" s="24" t="s">
        <v>30</v>
      </c>
      <c r="K510" s="24" t="s">
        <v>31</v>
      </c>
      <c r="L510" s="24" t="s">
        <v>32</v>
      </c>
      <c r="M510" s="20"/>
      <c r="N510" s="20"/>
      <c r="O510" s="22"/>
    </row>
    <row r="511" spans="1:15" ht="75" customHeight="1" x14ac:dyDescent="0.25">
      <c r="A511" s="6"/>
      <c r="B511" s="16"/>
      <c r="C511" s="6"/>
      <c r="D511" s="6"/>
      <c r="E511" s="25">
        <v>100</v>
      </c>
      <c r="F511" s="25">
        <v>100</v>
      </c>
      <c r="G511" s="25">
        <v>100</v>
      </c>
      <c r="H511" s="25" t="s">
        <v>33</v>
      </c>
      <c r="I511" s="25" t="s">
        <v>33</v>
      </c>
      <c r="J511" s="25" t="s">
        <v>33</v>
      </c>
      <c r="K511" s="25" t="s">
        <v>33</v>
      </c>
      <c r="L511" s="25" t="s">
        <v>33</v>
      </c>
      <c r="M511" s="25" t="s">
        <v>33</v>
      </c>
      <c r="N511" s="25" t="s">
        <v>33</v>
      </c>
      <c r="O511" s="26"/>
    </row>
    <row r="512" spans="1:15" ht="15" hidden="1" customHeight="1" x14ac:dyDescent="0.25">
      <c r="A512" s="6" t="s">
        <v>206</v>
      </c>
      <c r="B512" s="16" t="s">
        <v>207</v>
      </c>
      <c r="C512" s="10"/>
      <c r="D512" s="17" t="s">
        <v>15</v>
      </c>
      <c r="E512" s="18">
        <f>E513+E514+E515+E516</f>
        <v>0</v>
      </c>
      <c r="F512" s="18">
        <f t="shared" ref="F512:G512" si="217">F513+F514+F515+F516</f>
        <v>0</v>
      </c>
      <c r="G512" s="18">
        <f t="shared" si="217"/>
        <v>0</v>
      </c>
      <c r="H512" s="19">
        <f>H513+H514+H515+H516</f>
        <v>0</v>
      </c>
      <c r="I512" s="19"/>
      <c r="J512" s="19"/>
      <c r="K512" s="19"/>
      <c r="L512" s="19"/>
      <c r="M512" s="18">
        <f>M513+M514+M515+M516</f>
        <v>0</v>
      </c>
      <c r="N512" s="18">
        <f t="shared" ref="N512" si="218">N513+N514+N515+N516</f>
        <v>0</v>
      </c>
      <c r="O512" s="21" t="s">
        <v>22</v>
      </c>
    </row>
    <row r="513" spans="1:15" ht="22.5" hidden="1" x14ac:dyDescent="0.25">
      <c r="A513" s="6"/>
      <c r="B513" s="16"/>
      <c r="C513" s="10"/>
      <c r="D513" s="17" t="s">
        <v>16</v>
      </c>
      <c r="E513" s="18">
        <f>F513+G513+H513+M513+N513</f>
        <v>0</v>
      </c>
      <c r="F513" s="18">
        <v>0</v>
      </c>
      <c r="G513" s="18">
        <v>0</v>
      </c>
      <c r="H513" s="19">
        <v>0</v>
      </c>
      <c r="I513" s="19"/>
      <c r="J513" s="19"/>
      <c r="K513" s="19"/>
      <c r="L513" s="19"/>
      <c r="M513" s="18">
        <v>0</v>
      </c>
      <c r="N513" s="18">
        <v>0</v>
      </c>
      <c r="O513" s="22"/>
    </row>
    <row r="514" spans="1:15" ht="33.75" hidden="1" x14ac:dyDescent="0.25">
      <c r="A514" s="6"/>
      <c r="B514" s="16"/>
      <c r="C514" s="10"/>
      <c r="D514" s="17" t="s">
        <v>17</v>
      </c>
      <c r="E514" s="18">
        <f t="shared" ref="E514:E516" si="219">F514+G514+H514+M514+N514</f>
        <v>0</v>
      </c>
      <c r="F514" s="18">
        <v>0</v>
      </c>
      <c r="G514" s="18">
        <v>0</v>
      </c>
      <c r="H514" s="19">
        <v>0</v>
      </c>
      <c r="I514" s="19"/>
      <c r="J514" s="19"/>
      <c r="K514" s="19"/>
      <c r="L514" s="19"/>
      <c r="M514" s="18">
        <v>0</v>
      </c>
      <c r="N514" s="18">
        <v>0</v>
      </c>
      <c r="O514" s="22"/>
    </row>
    <row r="515" spans="1:15" ht="33.75" hidden="1" x14ac:dyDescent="0.25">
      <c r="A515" s="6"/>
      <c r="B515" s="16"/>
      <c r="C515" s="10"/>
      <c r="D515" s="17" t="s">
        <v>18</v>
      </c>
      <c r="E515" s="18">
        <f t="shared" si="219"/>
        <v>0</v>
      </c>
      <c r="F515" s="18">
        <v>0</v>
      </c>
      <c r="G515" s="18">
        <v>0</v>
      </c>
      <c r="H515" s="19">
        <v>0</v>
      </c>
      <c r="I515" s="19"/>
      <c r="J515" s="19"/>
      <c r="K515" s="19"/>
      <c r="L515" s="19"/>
      <c r="M515" s="18">
        <v>0</v>
      </c>
      <c r="N515" s="18">
        <v>0</v>
      </c>
      <c r="O515" s="22"/>
    </row>
    <row r="516" spans="1:15" ht="22.5" hidden="1" x14ac:dyDescent="0.25">
      <c r="A516" s="6"/>
      <c r="B516" s="16"/>
      <c r="C516" s="10"/>
      <c r="D516" s="17" t="s">
        <v>19</v>
      </c>
      <c r="E516" s="18">
        <f t="shared" si="219"/>
        <v>0</v>
      </c>
      <c r="F516" s="18">
        <v>0</v>
      </c>
      <c r="G516" s="18">
        <v>0</v>
      </c>
      <c r="H516" s="19">
        <v>0</v>
      </c>
      <c r="I516" s="19"/>
      <c r="J516" s="19"/>
      <c r="K516" s="19"/>
      <c r="L516" s="19"/>
      <c r="M516" s="18">
        <v>0</v>
      </c>
      <c r="N516" s="18">
        <v>0</v>
      </c>
      <c r="O516" s="22"/>
    </row>
    <row r="517" spans="1:15" ht="24" hidden="1" customHeight="1" x14ac:dyDescent="0.25">
      <c r="A517" s="6"/>
      <c r="B517" s="16" t="s">
        <v>208</v>
      </c>
      <c r="C517" s="6"/>
      <c r="D517" s="6"/>
      <c r="E517" s="20" t="s">
        <v>24</v>
      </c>
      <c r="F517" s="20" t="s">
        <v>25</v>
      </c>
      <c r="G517" s="20" t="s">
        <v>26</v>
      </c>
      <c r="H517" s="20" t="s">
        <v>27</v>
      </c>
      <c r="I517" s="7" t="s">
        <v>28</v>
      </c>
      <c r="J517" s="7"/>
      <c r="K517" s="7"/>
      <c r="L517" s="7"/>
      <c r="M517" s="20" t="s">
        <v>11</v>
      </c>
      <c r="N517" s="20" t="s">
        <v>12</v>
      </c>
      <c r="O517" s="22"/>
    </row>
    <row r="518" spans="1:15" ht="36" hidden="1" customHeight="1" x14ac:dyDescent="0.25">
      <c r="A518" s="6"/>
      <c r="B518" s="16"/>
      <c r="C518" s="6"/>
      <c r="D518" s="6"/>
      <c r="E518" s="20"/>
      <c r="F518" s="20"/>
      <c r="G518" s="20"/>
      <c r="H518" s="20"/>
      <c r="I518" s="24" t="s">
        <v>29</v>
      </c>
      <c r="J518" s="24" t="s">
        <v>30</v>
      </c>
      <c r="K518" s="24" t="s">
        <v>31</v>
      </c>
      <c r="L518" s="24" t="s">
        <v>32</v>
      </c>
      <c r="M518" s="20"/>
      <c r="N518" s="20"/>
      <c r="O518" s="22"/>
    </row>
    <row r="519" spans="1:15" ht="30.75" hidden="1" customHeight="1" x14ac:dyDescent="0.25">
      <c r="A519" s="6"/>
      <c r="B519" s="16"/>
      <c r="C519" s="6"/>
      <c r="D519" s="6"/>
      <c r="E519" s="25">
        <v>0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6"/>
    </row>
    <row r="520" spans="1:15" x14ac:dyDescent="0.25">
      <c r="A520" s="6" t="s">
        <v>209</v>
      </c>
      <c r="B520" s="16" t="s">
        <v>210</v>
      </c>
      <c r="C520" s="7"/>
      <c r="D520" s="17" t="s">
        <v>15</v>
      </c>
      <c r="E520" s="18">
        <f>E521+E522+E523+E524</f>
        <v>24040.383999999998</v>
      </c>
      <c r="F520" s="18">
        <f t="shared" ref="F520:G520" si="220">F521+F522+F523+F524</f>
        <v>0</v>
      </c>
      <c r="G520" s="18">
        <f t="shared" si="220"/>
        <v>24040.383999999998</v>
      </c>
      <c r="H520" s="19">
        <f>H521+H522+H523+H524</f>
        <v>0</v>
      </c>
      <c r="I520" s="19"/>
      <c r="J520" s="19"/>
      <c r="K520" s="19"/>
      <c r="L520" s="19"/>
      <c r="M520" s="18">
        <f>M521+M522+M523+M524</f>
        <v>0</v>
      </c>
      <c r="N520" s="18">
        <f t="shared" ref="N520" si="221">N521+N522+N523+N524</f>
        <v>0</v>
      </c>
      <c r="O520" s="21"/>
    </row>
    <row r="521" spans="1:15" ht="22.5" x14ac:dyDescent="0.25">
      <c r="A521" s="6"/>
      <c r="B521" s="16"/>
      <c r="C521" s="7"/>
      <c r="D521" s="17" t="s">
        <v>16</v>
      </c>
      <c r="E521" s="18">
        <f>F521+G521+H521+M521+N521</f>
        <v>5931.4314999999997</v>
      </c>
      <c r="F521" s="18">
        <f>F526</f>
        <v>0</v>
      </c>
      <c r="G521" s="18">
        <f>G526</f>
        <v>5931.4314999999997</v>
      </c>
      <c r="H521" s="19">
        <f>H526</f>
        <v>0</v>
      </c>
      <c r="I521" s="19"/>
      <c r="J521" s="19"/>
      <c r="K521" s="19"/>
      <c r="L521" s="19"/>
      <c r="M521" s="18">
        <f>M526</f>
        <v>0</v>
      </c>
      <c r="N521" s="18">
        <f>N526</f>
        <v>0</v>
      </c>
      <c r="O521" s="22"/>
    </row>
    <row r="522" spans="1:15" ht="33.75" x14ac:dyDescent="0.25">
      <c r="A522" s="6"/>
      <c r="B522" s="16"/>
      <c r="C522" s="7"/>
      <c r="D522" s="17" t="s">
        <v>17</v>
      </c>
      <c r="E522" s="18">
        <f t="shared" ref="E522:E524" si="222">F522+G522+H522+M522+N522</f>
        <v>17794.2945</v>
      </c>
      <c r="F522" s="18">
        <f t="shared" ref="F522:H524" si="223">F527</f>
        <v>0</v>
      </c>
      <c r="G522" s="18">
        <f t="shared" si="223"/>
        <v>17794.2945</v>
      </c>
      <c r="H522" s="19">
        <f t="shared" si="223"/>
        <v>0</v>
      </c>
      <c r="I522" s="19"/>
      <c r="J522" s="19"/>
      <c r="K522" s="19"/>
      <c r="L522" s="19"/>
      <c r="M522" s="18">
        <f t="shared" ref="M522:N524" si="224">M527</f>
        <v>0</v>
      </c>
      <c r="N522" s="18">
        <f t="shared" si="224"/>
        <v>0</v>
      </c>
      <c r="O522" s="22"/>
    </row>
    <row r="523" spans="1:15" ht="33.75" x14ac:dyDescent="0.25">
      <c r="A523" s="6"/>
      <c r="B523" s="16"/>
      <c r="C523" s="7"/>
      <c r="D523" s="17" t="s">
        <v>18</v>
      </c>
      <c r="E523" s="18">
        <f t="shared" si="222"/>
        <v>314.65800000000002</v>
      </c>
      <c r="F523" s="18">
        <f t="shared" si="223"/>
        <v>0</v>
      </c>
      <c r="G523" s="18">
        <f t="shared" si="223"/>
        <v>314.65800000000002</v>
      </c>
      <c r="H523" s="19">
        <f t="shared" si="223"/>
        <v>0</v>
      </c>
      <c r="I523" s="19"/>
      <c r="J523" s="19"/>
      <c r="K523" s="19"/>
      <c r="L523" s="19"/>
      <c r="M523" s="18">
        <f t="shared" si="224"/>
        <v>0</v>
      </c>
      <c r="N523" s="18">
        <f t="shared" si="224"/>
        <v>0</v>
      </c>
      <c r="O523" s="22"/>
    </row>
    <row r="524" spans="1:15" ht="22.5" x14ac:dyDescent="0.25">
      <c r="A524" s="6"/>
      <c r="B524" s="16"/>
      <c r="C524" s="7"/>
      <c r="D524" s="17" t="s">
        <v>19</v>
      </c>
      <c r="E524" s="18">
        <f t="shared" si="222"/>
        <v>0</v>
      </c>
      <c r="F524" s="18">
        <f t="shared" si="223"/>
        <v>0</v>
      </c>
      <c r="G524" s="18">
        <f t="shared" si="223"/>
        <v>0</v>
      </c>
      <c r="H524" s="19">
        <f t="shared" si="223"/>
        <v>0</v>
      </c>
      <c r="I524" s="19"/>
      <c r="J524" s="19"/>
      <c r="K524" s="19"/>
      <c r="L524" s="19"/>
      <c r="M524" s="18">
        <f t="shared" si="224"/>
        <v>0</v>
      </c>
      <c r="N524" s="18">
        <f t="shared" si="224"/>
        <v>0</v>
      </c>
      <c r="O524" s="26"/>
    </row>
    <row r="525" spans="1:15" x14ac:dyDescent="0.25">
      <c r="A525" s="6" t="s">
        <v>211</v>
      </c>
      <c r="B525" s="16" t="s">
        <v>212</v>
      </c>
      <c r="C525" s="7"/>
      <c r="D525" s="17" t="s">
        <v>15</v>
      </c>
      <c r="E525" s="18">
        <f>E526+E527+E528+E529</f>
        <v>24040.383999999998</v>
      </c>
      <c r="F525" s="18">
        <f t="shared" ref="F525:G525" si="225">F526+F527+F528+F529</f>
        <v>0</v>
      </c>
      <c r="G525" s="18">
        <f t="shared" si="225"/>
        <v>24040.383999999998</v>
      </c>
      <c r="H525" s="19">
        <f>H526+H527+H528+H529</f>
        <v>0</v>
      </c>
      <c r="I525" s="19"/>
      <c r="J525" s="19"/>
      <c r="K525" s="19"/>
      <c r="L525" s="19"/>
      <c r="M525" s="18">
        <f>M526+M527+M528+M529</f>
        <v>0</v>
      </c>
      <c r="N525" s="18">
        <f t="shared" ref="N525" si="226">N526+N527+N528+N529</f>
        <v>0</v>
      </c>
      <c r="O525" s="21" t="s">
        <v>40</v>
      </c>
    </row>
    <row r="526" spans="1:15" ht="22.5" x14ac:dyDescent="0.25">
      <c r="A526" s="6"/>
      <c r="B526" s="16"/>
      <c r="C526" s="7"/>
      <c r="D526" s="17" t="s">
        <v>16</v>
      </c>
      <c r="E526" s="18">
        <f>F526+G526+H526+M526+N526</f>
        <v>5931.4314999999997</v>
      </c>
      <c r="F526" s="18">
        <v>0</v>
      </c>
      <c r="G526" s="18">
        <f>6293.15-361.7185</f>
        <v>5931.4314999999997</v>
      </c>
      <c r="H526" s="19">
        <v>0</v>
      </c>
      <c r="I526" s="19"/>
      <c r="J526" s="19"/>
      <c r="K526" s="19"/>
      <c r="L526" s="19"/>
      <c r="M526" s="18">
        <v>0</v>
      </c>
      <c r="N526" s="18">
        <v>0</v>
      </c>
      <c r="O526" s="22"/>
    </row>
    <row r="527" spans="1:15" ht="33.75" x14ac:dyDescent="0.25">
      <c r="A527" s="6"/>
      <c r="B527" s="16"/>
      <c r="C527" s="7"/>
      <c r="D527" s="17" t="s">
        <v>17</v>
      </c>
      <c r="E527" s="18">
        <f t="shared" ref="E527:E529" si="227">F527+G527+H527+M527+N527</f>
        <v>17794.2945</v>
      </c>
      <c r="F527" s="18">
        <v>0</v>
      </c>
      <c r="G527" s="18">
        <f>18879.45-1085.1555</f>
        <v>17794.2945</v>
      </c>
      <c r="H527" s="19">
        <v>0</v>
      </c>
      <c r="I527" s="19"/>
      <c r="J527" s="19"/>
      <c r="K527" s="19"/>
      <c r="L527" s="19"/>
      <c r="M527" s="18">
        <v>0</v>
      </c>
      <c r="N527" s="18">
        <v>0</v>
      </c>
      <c r="O527" s="22"/>
    </row>
    <row r="528" spans="1:15" ht="33.75" x14ac:dyDescent="0.25">
      <c r="A528" s="6"/>
      <c r="B528" s="16"/>
      <c r="C528" s="7"/>
      <c r="D528" s="17" t="s">
        <v>18</v>
      </c>
      <c r="E528" s="18">
        <f t="shared" si="227"/>
        <v>314.65800000000002</v>
      </c>
      <c r="F528" s="18">
        <v>0</v>
      </c>
      <c r="G528" s="18">
        <f>314.658</f>
        <v>314.65800000000002</v>
      </c>
      <c r="H528" s="19">
        <v>0</v>
      </c>
      <c r="I528" s="19"/>
      <c r="J528" s="19"/>
      <c r="K528" s="19"/>
      <c r="L528" s="19"/>
      <c r="M528" s="18">
        <v>0</v>
      </c>
      <c r="N528" s="18">
        <v>0</v>
      </c>
      <c r="O528" s="22"/>
    </row>
    <row r="529" spans="1:15" ht="22.5" x14ac:dyDescent="0.25">
      <c r="A529" s="6"/>
      <c r="B529" s="16"/>
      <c r="C529" s="7"/>
      <c r="D529" s="17" t="s">
        <v>19</v>
      </c>
      <c r="E529" s="18">
        <f t="shared" si="227"/>
        <v>0</v>
      </c>
      <c r="F529" s="18">
        <v>0</v>
      </c>
      <c r="G529" s="18">
        <v>0</v>
      </c>
      <c r="H529" s="19">
        <v>0</v>
      </c>
      <c r="I529" s="19"/>
      <c r="J529" s="19"/>
      <c r="K529" s="19"/>
      <c r="L529" s="19"/>
      <c r="M529" s="18">
        <v>0</v>
      </c>
      <c r="N529" s="18">
        <v>0</v>
      </c>
      <c r="O529" s="22"/>
    </row>
    <row r="530" spans="1:15" ht="15" customHeight="1" x14ac:dyDescent="0.25">
      <c r="A530" s="6"/>
      <c r="B530" s="23" t="s">
        <v>213</v>
      </c>
      <c r="C530" s="6"/>
      <c r="D530" s="6"/>
      <c r="E530" s="20" t="s">
        <v>24</v>
      </c>
      <c r="F530" s="20" t="s">
        <v>25</v>
      </c>
      <c r="G530" s="20" t="s">
        <v>26</v>
      </c>
      <c r="H530" s="20" t="s">
        <v>27</v>
      </c>
      <c r="I530" s="7" t="s">
        <v>28</v>
      </c>
      <c r="J530" s="7"/>
      <c r="K530" s="7"/>
      <c r="L530" s="7"/>
      <c r="M530" s="20" t="s">
        <v>11</v>
      </c>
      <c r="N530" s="20" t="s">
        <v>12</v>
      </c>
      <c r="O530" s="22"/>
    </row>
    <row r="531" spans="1:15" ht="22.5" x14ac:dyDescent="0.25">
      <c r="A531" s="6"/>
      <c r="B531" s="23"/>
      <c r="C531" s="6"/>
      <c r="D531" s="6"/>
      <c r="E531" s="20"/>
      <c r="F531" s="20"/>
      <c r="G531" s="20"/>
      <c r="H531" s="20"/>
      <c r="I531" s="24" t="s">
        <v>29</v>
      </c>
      <c r="J531" s="24" t="s">
        <v>30</v>
      </c>
      <c r="K531" s="24" t="s">
        <v>31</v>
      </c>
      <c r="L531" s="24" t="s">
        <v>32</v>
      </c>
      <c r="M531" s="20"/>
      <c r="N531" s="20"/>
      <c r="O531" s="22"/>
    </row>
    <row r="532" spans="1:15" ht="43.5" customHeight="1" x14ac:dyDescent="0.25">
      <c r="A532" s="6"/>
      <c r="B532" s="23"/>
      <c r="C532" s="6"/>
      <c r="D532" s="6"/>
      <c r="E532" s="25">
        <v>2</v>
      </c>
      <c r="F532" s="25">
        <v>0</v>
      </c>
      <c r="G532" s="25">
        <v>2</v>
      </c>
      <c r="H532" s="25" t="s">
        <v>33</v>
      </c>
      <c r="I532" s="25" t="s">
        <v>33</v>
      </c>
      <c r="J532" s="25" t="s">
        <v>33</v>
      </c>
      <c r="K532" s="25" t="s">
        <v>33</v>
      </c>
      <c r="L532" s="25" t="s">
        <v>33</v>
      </c>
      <c r="M532" s="25" t="s">
        <v>33</v>
      </c>
      <c r="N532" s="25" t="s">
        <v>33</v>
      </c>
      <c r="O532" s="26"/>
    </row>
    <row r="533" spans="1:15" x14ac:dyDescent="0.25">
      <c r="A533" s="6" t="s">
        <v>214</v>
      </c>
      <c r="B533" s="16" t="s">
        <v>215</v>
      </c>
      <c r="C533" s="7"/>
      <c r="D533" s="17" t="s">
        <v>15</v>
      </c>
      <c r="E533" s="18">
        <f>E534+E535+E536+E537</f>
        <v>692.54984000000002</v>
      </c>
      <c r="F533" s="18">
        <f t="shared" ref="F533:G533" si="228">F534+F535+F536+F537</f>
        <v>0</v>
      </c>
      <c r="G533" s="18">
        <f t="shared" si="228"/>
        <v>0</v>
      </c>
      <c r="H533" s="19">
        <f>H534+H535+H536+H537</f>
        <v>692.54984000000002</v>
      </c>
      <c r="I533" s="19"/>
      <c r="J533" s="19"/>
      <c r="K533" s="19"/>
      <c r="L533" s="19"/>
      <c r="M533" s="18">
        <f>M534+M535+M536+M537</f>
        <v>0</v>
      </c>
      <c r="N533" s="18">
        <f t="shared" ref="N533" si="229">N534+N535+N536+N537</f>
        <v>0</v>
      </c>
      <c r="O533" s="21" t="s">
        <v>40</v>
      </c>
    </row>
    <row r="534" spans="1:15" ht="22.5" x14ac:dyDescent="0.25">
      <c r="A534" s="6"/>
      <c r="B534" s="16"/>
      <c r="C534" s="7"/>
      <c r="D534" s="17" t="s">
        <v>16</v>
      </c>
      <c r="E534" s="18">
        <f>F534+G534+H534+M534+N534</f>
        <v>175.49948999999998</v>
      </c>
      <c r="F534" s="18">
        <f>F539</f>
        <v>0</v>
      </c>
      <c r="G534" s="18">
        <f>G539</f>
        <v>0</v>
      </c>
      <c r="H534" s="19">
        <f>H539</f>
        <v>175.49948999999998</v>
      </c>
      <c r="I534" s="19"/>
      <c r="J534" s="19"/>
      <c r="K534" s="19"/>
      <c r="L534" s="19"/>
      <c r="M534" s="18">
        <f>M539</f>
        <v>0</v>
      </c>
      <c r="N534" s="18">
        <f>N539</f>
        <v>0</v>
      </c>
      <c r="O534" s="22"/>
    </row>
    <row r="535" spans="1:15" ht="33.75" x14ac:dyDescent="0.25">
      <c r="A535" s="6"/>
      <c r="B535" s="16"/>
      <c r="C535" s="7"/>
      <c r="D535" s="17" t="s">
        <v>17</v>
      </c>
      <c r="E535" s="18">
        <f t="shared" ref="E535:E537" si="230">F535+G535+H535+M535+N535</f>
        <v>499.50050999999996</v>
      </c>
      <c r="F535" s="18">
        <f t="shared" ref="F535:H537" si="231">F540</f>
        <v>0</v>
      </c>
      <c r="G535" s="18">
        <f t="shared" si="231"/>
        <v>0</v>
      </c>
      <c r="H535" s="19">
        <f t="shared" si="231"/>
        <v>499.50050999999996</v>
      </c>
      <c r="I535" s="19"/>
      <c r="J535" s="19"/>
      <c r="K535" s="19"/>
      <c r="L535" s="19"/>
      <c r="M535" s="18">
        <f t="shared" ref="M535:N537" si="232">M540</f>
        <v>0</v>
      </c>
      <c r="N535" s="18">
        <f t="shared" si="232"/>
        <v>0</v>
      </c>
      <c r="O535" s="22"/>
    </row>
    <row r="536" spans="1:15" ht="33.75" x14ac:dyDescent="0.25">
      <c r="A536" s="6"/>
      <c r="B536" s="16"/>
      <c r="C536" s="7"/>
      <c r="D536" s="17" t="s">
        <v>18</v>
      </c>
      <c r="E536" s="18">
        <f t="shared" si="230"/>
        <v>17.549839999999996</v>
      </c>
      <c r="F536" s="18">
        <f t="shared" si="231"/>
        <v>0</v>
      </c>
      <c r="G536" s="18">
        <f t="shared" si="231"/>
        <v>0</v>
      </c>
      <c r="H536" s="19">
        <f t="shared" si="231"/>
        <v>17.549839999999996</v>
      </c>
      <c r="I536" s="19"/>
      <c r="J536" s="19"/>
      <c r="K536" s="19"/>
      <c r="L536" s="19"/>
      <c r="M536" s="18">
        <f t="shared" si="232"/>
        <v>0</v>
      </c>
      <c r="N536" s="18">
        <f t="shared" si="232"/>
        <v>0</v>
      </c>
      <c r="O536" s="22"/>
    </row>
    <row r="537" spans="1:15" ht="22.5" x14ac:dyDescent="0.25">
      <c r="A537" s="6"/>
      <c r="B537" s="16"/>
      <c r="C537" s="7"/>
      <c r="D537" s="17" t="s">
        <v>19</v>
      </c>
      <c r="E537" s="18">
        <f t="shared" si="230"/>
        <v>0</v>
      </c>
      <c r="F537" s="18">
        <f t="shared" si="231"/>
        <v>0</v>
      </c>
      <c r="G537" s="18">
        <f t="shared" si="231"/>
        <v>0</v>
      </c>
      <c r="H537" s="19">
        <f t="shared" si="231"/>
        <v>0</v>
      </c>
      <c r="I537" s="19"/>
      <c r="J537" s="19"/>
      <c r="K537" s="19"/>
      <c r="L537" s="19"/>
      <c r="M537" s="18">
        <f t="shared" si="232"/>
        <v>0</v>
      </c>
      <c r="N537" s="18">
        <f t="shared" si="232"/>
        <v>0</v>
      </c>
      <c r="O537" s="26"/>
    </row>
    <row r="538" spans="1:15" ht="15" customHeight="1" x14ac:dyDescent="0.25">
      <c r="A538" s="6" t="s">
        <v>216</v>
      </c>
      <c r="B538" s="16" t="s">
        <v>217</v>
      </c>
      <c r="C538" s="7"/>
      <c r="D538" s="17" t="s">
        <v>15</v>
      </c>
      <c r="E538" s="18">
        <f>E539+E540+E541+E542</f>
        <v>692.54984000000002</v>
      </c>
      <c r="F538" s="18">
        <f t="shared" ref="F538:G538" si="233">F539+F540+F541+F542</f>
        <v>0</v>
      </c>
      <c r="G538" s="18">
        <f t="shared" si="233"/>
        <v>0</v>
      </c>
      <c r="H538" s="19">
        <f>H539+H540+H541+H542</f>
        <v>692.54984000000002</v>
      </c>
      <c r="I538" s="19"/>
      <c r="J538" s="19"/>
      <c r="K538" s="19"/>
      <c r="L538" s="19"/>
      <c r="M538" s="18">
        <f>M539+M540+M541+M542</f>
        <v>0</v>
      </c>
      <c r="N538" s="18">
        <f t="shared" ref="N538" si="234">N539+N540+N541+N542</f>
        <v>0</v>
      </c>
      <c r="O538" s="21" t="s">
        <v>40</v>
      </c>
    </row>
    <row r="539" spans="1:15" ht="22.5" x14ac:dyDescent="0.25">
      <c r="A539" s="6"/>
      <c r="B539" s="16"/>
      <c r="C539" s="7"/>
      <c r="D539" s="17" t="s">
        <v>16</v>
      </c>
      <c r="E539" s="18">
        <f>F539+G539+H539+M539+N539</f>
        <v>175.49948999999998</v>
      </c>
      <c r="F539" s="18">
        <v>0</v>
      </c>
      <c r="G539" s="18">
        <v>0</v>
      </c>
      <c r="H539" s="32">
        <f>256.29245-80.79296</f>
        <v>175.49948999999998</v>
      </c>
      <c r="I539" s="19"/>
      <c r="J539" s="19"/>
      <c r="K539" s="19"/>
      <c r="L539" s="19"/>
      <c r="M539" s="18">
        <v>0</v>
      </c>
      <c r="N539" s="18">
        <v>0</v>
      </c>
      <c r="O539" s="22"/>
    </row>
    <row r="540" spans="1:15" ht="33.75" x14ac:dyDescent="0.25">
      <c r="A540" s="6"/>
      <c r="B540" s="16"/>
      <c r="C540" s="7"/>
      <c r="D540" s="17" t="s">
        <v>17</v>
      </c>
      <c r="E540" s="18">
        <f t="shared" ref="E540:E542" si="235">F540+G540+H540+M540+N540</f>
        <v>499.50050999999996</v>
      </c>
      <c r="F540" s="18">
        <v>0</v>
      </c>
      <c r="G540" s="18">
        <v>0</v>
      </c>
      <c r="H540" s="19">
        <f>729.20755-229.70704</f>
        <v>499.50050999999996</v>
      </c>
      <c r="I540" s="19"/>
      <c r="J540" s="19"/>
      <c r="K540" s="19"/>
      <c r="L540" s="19"/>
      <c r="M540" s="18">
        <v>0</v>
      </c>
      <c r="N540" s="18">
        <v>0</v>
      </c>
      <c r="O540" s="22"/>
    </row>
    <row r="541" spans="1:15" ht="33.75" x14ac:dyDescent="0.25">
      <c r="A541" s="6"/>
      <c r="B541" s="16"/>
      <c r="C541" s="7"/>
      <c r="D541" s="17" t="s">
        <v>18</v>
      </c>
      <c r="E541" s="18">
        <f t="shared" si="235"/>
        <v>17.549839999999996</v>
      </c>
      <c r="F541" s="18">
        <v>0</v>
      </c>
      <c r="G541" s="18">
        <v>0</v>
      </c>
      <c r="H541" s="19">
        <f>256.2-230.5794-8.07076</f>
        <v>17.549839999999996</v>
      </c>
      <c r="I541" s="19"/>
      <c r="J541" s="19"/>
      <c r="K541" s="19"/>
      <c r="L541" s="19"/>
      <c r="M541" s="18">
        <v>0</v>
      </c>
      <c r="N541" s="18">
        <v>0</v>
      </c>
      <c r="O541" s="22"/>
    </row>
    <row r="542" spans="1:15" ht="22.5" x14ac:dyDescent="0.25">
      <c r="A542" s="6"/>
      <c r="B542" s="16"/>
      <c r="C542" s="7"/>
      <c r="D542" s="17" t="s">
        <v>19</v>
      </c>
      <c r="E542" s="18">
        <f t="shared" si="235"/>
        <v>0</v>
      </c>
      <c r="F542" s="18">
        <v>0</v>
      </c>
      <c r="G542" s="18">
        <v>0</v>
      </c>
      <c r="H542" s="19">
        <v>0</v>
      </c>
      <c r="I542" s="19"/>
      <c r="J542" s="19"/>
      <c r="K542" s="19"/>
      <c r="L542" s="19"/>
      <c r="M542" s="18">
        <v>0</v>
      </c>
      <c r="N542" s="18">
        <v>0</v>
      </c>
      <c r="O542" s="22"/>
    </row>
    <row r="543" spans="1:15" x14ac:dyDescent="0.25">
      <c r="A543" s="6"/>
      <c r="B543" s="23" t="s">
        <v>218</v>
      </c>
      <c r="C543" s="6"/>
      <c r="D543" s="6"/>
      <c r="E543" s="20" t="s">
        <v>24</v>
      </c>
      <c r="F543" s="20" t="s">
        <v>25</v>
      </c>
      <c r="G543" s="20" t="s">
        <v>26</v>
      </c>
      <c r="H543" s="20" t="s">
        <v>27</v>
      </c>
      <c r="I543" s="7" t="s">
        <v>28</v>
      </c>
      <c r="J543" s="7"/>
      <c r="K543" s="7"/>
      <c r="L543" s="7"/>
      <c r="M543" s="20" t="s">
        <v>11</v>
      </c>
      <c r="N543" s="20" t="s">
        <v>12</v>
      </c>
      <c r="O543" s="22"/>
    </row>
    <row r="544" spans="1:15" ht="22.5" x14ac:dyDescent="0.25">
      <c r="A544" s="6"/>
      <c r="B544" s="23"/>
      <c r="C544" s="6"/>
      <c r="D544" s="6"/>
      <c r="E544" s="20"/>
      <c r="F544" s="20"/>
      <c r="G544" s="20"/>
      <c r="H544" s="20"/>
      <c r="I544" s="24" t="s">
        <v>29</v>
      </c>
      <c r="J544" s="24" t="s">
        <v>30</v>
      </c>
      <c r="K544" s="24" t="s">
        <v>31</v>
      </c>
      <c r="L544" s="24" t="s">
        <v>32</v>
      </c>
      <c r="M544" s="20"/>
      <c r="N544" s="20"/>
      <c r="O544" s="22"/>
    </row>
    <row r="545" spans="1:15" x14ac:dyDescent="0.25">
      <c r="A545" s="6"/>
      <c r="B545" s="23"/>
      <c r="C545" s="6"/>
      <c r="D545" s="6"/>
      <c r="E545" s="25">
        <v>2</v>
      </c>
      <c r="F545" s="25">
        <v>0</v>
      </c>
      <c r="G545" s="25">
        <v>0</v>
      </c>
      <c r="H545" s="25">
        <v>2</v>
      </c>
      <c r="I545" s="25">
        <v>0</v>
      </c>
      <c r="J545" s="25">
        <v>0</v>
      </c>
      <c r="K545" s="25">
        <v>0</v>
      </c>
      <c r="L545" s="25">
        <v>2</v>
      </c>
      <c r="M545" s="25">
        <v>0</v>
      </c>
      <c r="N545" s="25">
        <v>0</v>
      </c>
      <c r="O545" s="26"/>
    </row>
    <row r="546" spans="1:15" x14ac:dyDescent="0.25">
      <c r="A546" s="6" t="s">
        <v>219</v>
      </c>
      <c r="B546" s="16" t="s">
        <v>220</v>
      </c>
      <c r="C546" s="7"/>
      <c r="D546" s="17" t="s">
        <v>15</v>
      </c>
      <c r="E546" s="18">
        <f>E547+E548+E549+E550</f>
        <v>122097.16658</v>
      </c>
      <c r="F546" s="18">
        <f t="shared" ref="F546:G546" si="236">F547+F548+F549+F550</f>
        <v>0</v>
      </c>
      <c r="G546" s="18">
        <f t="shared" si="236"/>
        <v>0</v>
      </c>
      <c r="H546" s="19">
        <f>H547+H548+H549+H550</f>
        <v>40761.166580000005</v>
      </c>
      <c r="I546" s="19"/>
      <c r="J546" s="19"/>
      <c r="K546" s="19"/>
      <c r="L546" s="19"/>
      <c r="M546" s="18">
        <f>M547+M548+M549+M550</f>
        <v>40824.800000000003</v>
      </c>
      <c r="N546" s="18">
        <f t="shared" ref="N546" si="237">N547+N548+N549+N550</f>
        <v>40511.199999999997</v>
      </c>
      <c r="O546" s="21"/>
    </row>
    <row r="547" spans="1:15" ht="22.5" x14ac:dyDescent="0.25">
      <c r="A547" s="6"/>
      <c r="B547" s="16"/>
      <c r="C547" s="7"/>
      <c r="D547" s="17" t="s">
        <v>16</v>
      </c>
      <c r="E547" s="18">
        <f>F547+G547+H547+M547+N547</f>
        <v>3848.1353099999997</v>
      </c>
      <c r="F547" s="18">
        <f>F552+F560+F568</f>
        <v>0</v>
      </c>
      <c r="G547" s="18">
        <f>G552+G560+G568</f>
        <v>0</v>
      </c>
      <c r="H547" s="19">
        <f>H552+H560+H568</f>
        <v>1092.3553099999999</v>
      </c>
      <c r="I547" s="19"/>
      <c r="J547" s="19"/>
      <c r="K547" s="19"/>
      <c r="L547" s="19"/>
      <c r="M547" s="18">
        <f>M552+M560+M568</f>
        <v>1279.5</v>
      </c>
      <c r="N547" s="18">
        <f>N552+N560+N568</f>
        <v>1476.28</v>
      </c>
      <c r="O547" s="22"/>
    </row>
    <row r="548" spans="1:15" ht="33.75" x14ac:dyDescent="0.25">
      <c r="A548" s="6"/>
      <c r="B548" s="16"/>
      <c r="C548" s="7"/>
      <c r="D548" s="17" t="s">
        <v>17</v>
      </c>
      <c r="E548" s="18">
        <f t="shared" ref="E548:E550" si="238">F548+G548+H548+M548+N548</f>
        <v>118249.03127000001</v>
      </c>
      <c r="F548" s="18">
        <f t="shared" ref="F548:H550" si="239">F553+F561+F569</f>
        <v>0</v>
      </c>
      <c r="G548" s="18">
        <f t="shared" si="239"/>
        <v>0</v>
      </c>
      <c r="H548" s="19">
        <f t="shared" si="239"/>
        <v>39668.811270000006</v>
      </c>
      <c r="I548" s="19"/>
      <c r="J548" s="19"/>
      <c r="K548" s="19"/>
      <c r="L548" s="19"/>
      <c r="M548" s="18">
        <f t="shared" ref="M548:N550" si="240">M553+M561+M569</f>
        <v>39545.300000000003</v>
      </c>
      <c r="N548" s="18">
        <f t="shared" si="240"/>
        <v>39034.92</v>
      </c>
      <c r="O548" s="22"/>
    </row>
    <row r="549" spans="1:15" ht="33.75" x14ac:dyDescent="0.25">
      <c r="A549" s="6"/>
      <c r="B549" s="16"/>
      <c r="C549" s="7"/>
      <c r="D549" s="17" t="s">
        <v>18</v>
      </c>
      <c r="E549" s="18">
        <f t="shared" si="238"/>
        <v>0</v>
      </c>
      <c r="F549" s="18">
        <f t="shared" si="239"/>
        <v>0</v>
      </c>
      <c r="G549" s="18">
        <f t="shared" si="239"/>
        <v>0</v>
      </c>
      <c r="H549" s="19">
        <f t="shared" si="239"/>
        <v>0</v>
      </c>
      <c r="I549" s="19"/>
      <c r="J549" s="19"/>
      <c r="K549" s="19"/>
      <c r="L549" s="19"/>
      <c r="M549" s="18">
        <f t="shared" si="240"/>
        <v>0</v>
      </c>
      <c r="N549" s="18">
        <f t="shared" si="240"/>
        <v>0</v>
      </c>
      <c r="O549" s="22"/>
    </row>
    <row r="550" spans="1:15" ht="22.5" x14ac:dyDescent="0.25">
      <c r="A550" s="6"/>
      <c r="B550" s="16"/>
      <c r="C550" s="7"/>
      <c r="D550" s="17" t="s">
        <v>19</v>
      </c>
      <c r="E550" s="18">
        <f t="shared" si="238"/>
        <v>0</v>
      </c>
      <c r="F550" s="18">
        <f t="shared" si="239"/>
        <v>0</v>
      </c>
      <c r="G550" s="18">
        <f t="shared" si="239"/>
        <v>0</v>
      </c>
      <c r="H550" s="19">
        <f t="shared" si="239"/>
        <v>0</v>
      </c>
      <c r="I550" s="19"/>
      <c r="J550" s="19"/>
      <c r="K550" s="19"/>
      <c r="L550" s="19"/>
      <c r="M550" s="18">
        <f t="shared" si="240"/>
        <v>0</v>
      </c>
      <c r="N550" s="18">
        <f t="shared" si="240"/>
        <v>0</v>
      </c>
      <c r="O550" s="26"/>
    </row>
    <row r="551" spans="1:15" x14ac:dyDescent="0.25">
      <c r="A551" s="6" t="s">
        <v>221</v>
      </c>
      <c r="B551" s="16" t="s">
        <v>222</v>
      </c>
      <c r="C551" s="7"/>
      <c r="D551" s="17" t="s">
        <v>15</v>
      </c>
      <c r="E551" s="18">
        <f>E552+E553+E554+E555</f>
        <v>12808.36658</v>
      </c>
      <c r="F551" s="18">
        <f t="shared" ref="F551:G551" si="241">F552+F553+F554+F555</f>
        <v>0</v>
      </c>
      <c r="G551" s="18">
        <f t="shared" si="241"/>
        <v>0</v>
      </c>
      <c r="H551" s="19">
        <f>H552+H553+H554+H555</f>
        <v>4201.3665799999999</v>
      </c>
      <c r="I551" s="19"/>
      <c r="J551" s="19"/>
      <c r="K551" s="19"/>
      <c r="L551" s="19"/>
      <c r="M551" s="18">
        <f>M552+M553+M554+M555</f>
        <v>4265</v>
      </c>
      <c r="N551" s="18">
        <f t="shared" ref="N551" si="242">N552+N553+N554+N555</f>
        <v>4342</v>
      </c>
      <c r="O551" s="21" t="s">
        <v>40</v>
      </c>
    </row>
    <row r="552" spans="1:15" ht="22.5" x14ac:dyDescent="0.25">
      <c r="A552" s="6"/>
      <c r="B552" s="16"/>
      <c r="C552" s="7"/>
      <c r="D552" s="17" t="s">
        <v>16</v>
      </c>
      <c r="E552" s="18">
        <f>F552+G552+H552+M552+N552</f>
        <v>3848.1353099999997</v>
      </c>
      <c r="F552" s="18">
        <v>0</v>
      </c>
      <c r="G552" s="18">
        <v>0</v>
      </c>
      <c r="H552" s="19">
        <f>1092.98589-0.63058</f>
        <v>1092.3553099999999</v>
      </c>
      <c r="I552" s="19"/>
      <c r="J552" s="19"/>
      <c r="K552" s="19"/>
      <c r="L552" s="19"/>
      <c r="M552" s="18">
        <v>1279.5</v>
      </c>
      <c r="N552" s="18">
        <v>1476.28</v>
      </c>
      <c r="O552" s="22"/>
    </row>
    <row r="553" spans="1:15" ht="33.75" x14ac:dyDescent="0.25">
      <c r="A553" s="6"/>
      <c r="B553" s="16"/>
      <c r="C553" s="7"/>
      <c r="D553" s="17" t="s">
        <v>17</v>
      </c>
      <c r="E553" s="18">
        <f t="shared" ref="E553:E555" si="243">F553+G553+H553+M553+N553</f>
        <v>8960.2312700000002</v>
      </c>
      <c r="F553" s="18">
        <v>0</v>
      </c>
      <c r="G553" s="18">
        <v>0</v>
      </c>
      <c r="H553" s="19">
        <f>3109.01411-0.00284</f>
        <v>3109.01127</v>
      </c>
      <c r="I553" s="19"/>
      <c r="J553" s="19"/>
      <c r="K553" s="19"/>
      <c r="L553" s="19"/>
      <c r="M553" s="18">
        <v>2985.5</v>
      </c>
      <c r="N553" s="18">
        <v>2865.72</v>
      </c>
      <c r="O553" s="22"/>
    </row>
    <row r="554" spans="1:15" ht="33.75" x14ac:dyDescent="0.25">
      <c r="A554" s="6"/>
      <c r="B554" s="16"/>
      <c r="C554" s="7"/>
      <c r="D554" s="17" t="s">
        <v>18</v>
      </c>
      <c r="E554" s="18">
        <f t="shared" si="243"/>
        <v>0</v>
      </c>
      <c r="F554" s="18">
        <v>0</v>
      </c>
      <c r="G554" s="18">
        <v>0</v>
      </c>
      <c r="H554" s="19">
        <v>0</v>
      </c>
      <c r="I554" s="19"/>
      <c r="J554" s="19"/>
      <c r="K554" s="19"/>
      <c r="L554" s="19"/>
      <c r="M554" s="18">
        <v>0</v>
      </c>
      <c r="N554" s="18">
        <v>0</v>
      </c>
      <c r="O554" s="22"/>
    </row>
    <row r="555" spans="1:15" ht="22.5" x14ac:dyDescent="0.25">
      <c r="A555" s="6"/>
      <c r="B555" s="16"/>
      <c r="C555" s="7"/>
      <c r="D555" s="17" t="s">
        <v>19</v>
      </c>
      <c r="E555" s="18">
        <f t="shared" si="243"/>
        <v>0</v>
      </c>
      <c r="F555" s="18">
        <v>0</v>
      </c>
      <c r="G555" s="18">
        <v>0</v>
      </c>
      <c r="H555" s="19">
        <v>0</v>
      </c>
      <c r="I555" s="19"/>
      <c r="J555" s="19"/>
      <c r="K555" s="19"/>
      <c r="L555" s="19"/>
      <c r="M555" s="18">
        <v>0</v>
      </c>
      <c r="N555" s="18">
        <v>0</v>
      </c>
      <c r="O555" s="22"/>
    </row>
    <row r="556" spans="1:15" x14ac:dyDescent="0.25">
      <c r="A556" s="6"/>
      <c r="B556" s="23" t="s">
        <v>223</v>
      </c>
      <c r="C556" s="6"/>
      <c r="D556" s="6"/>
      <c r="E556" s="20" t="s">
        <v>24</v>
      </c>
      <c r="F556" s="20" t="s">
        <v>25</v>
      </c>
      <c r="G556" s="20" t="s">
        <v>26</v>
      </c>
      <c r="H556" s="20" t="s">
        <v>27</v>
      </c>
      <c r="I556" s="7" t="s">
        <v>28</v>
      </c>
      <c r="J556" s="7"/>
      <c r="K556" s="7"/>
      <c r="L556" s="7"/>
      <c r="M556" s="20" t="s">
        <v>11</v>
      </c>
      <c r="N556" s="20" t="s">
        <v>12</v>
      </c>
      <c r="O556" s="22"/>
    </row>
    <row r="557" spans="1:15" ht="22.5" x14ac:dyDescent="0.25">
      <c r="A557" s="6"/>
      <c r="B557" s="23"/>
      <c r="C557" s="6"/>
      <c r="D557" s="6"/>
      <c r="E557" s="20"/>
      <c r="F557" s="20"/>
      <c r="G557" s="20"/>
      <c r="H557" s="20"/>
      <c r="I557" s="24" t="s">
        <v>29</v>
      </c>
      <c r="J557" s="24" t="s">
        <v>30</v>
      </c>
      <c r="K557" s="24" t="s">
        <v>31</v>
      </c>
      <c r="L557" s="24" t="s">
        <v>32</v>
      </c>
      <c r="M557" s="20"/>
      <c r="N557" s="20"/>
      <c r="O557" s="22"/>
    </row>
    <row r="558" spans="1:15" ht="36" customHeight="1" x14ac:dyDescent="0.25">
      <c r="A558" s="6"/>
      <c r="B558" s="23"/>
      <c r="C558" s="6"/>
      <c r="D558" s="6"/>
      <c r="E558" s="25">
        <v>10</v>
      </c>
      <c r="F558" s="25">
        <v>0</v>
      </c>
      <c r="G558" s="25">
        <v>0</v>
      </c>
      <c r="H558" s="25">
        <v>10</v>
      </c>
      <c r="I558" s="25">
        <v>10</v>
      </c>
      <c r="J558" s="25">
        <v>10</v>
      </c>
      <c r="K558" s="25">
        <v>10</v>
      </c>
      <c r="L558" s="25">
        <v>10</v>
      </c>
      <c r="M558" s="25">
        <v>10</v>
      </c>
      <c r="N558" s="25">
        <v>10</v>
      </c>
      <c r="O558" s="26"/>
    </row>
    <row r="559" spans="1:15" x14ac:dyDescent="0.25">
      <c r="A559" s="6" t="s">
        <v>224</v>
      </c>
      <c r="B559" s="16" t="s">
        <v>225</v>
      </c>
      <c r="C559" s="7"/>
      <c r="D559" s="17" t="s">
        <v>15</v>
      </c>
      <c r="E559" s="18">
        <f>E560+E561+E562+E563</f>
        <v>106164</v>
      </c>
      <c r="F559" s="18">
        <f t="shared" ref="F559:G559" si="244">F560+F561+F562+F563</f>
        <v>0</v>
      </c>
      <c r="G559" s="18">
        <f t="shared" si="244"/>
        <v>0</v>
      </c>
      <c r="H559" s="19">
        <f>H560+H561+H562+H563</f>
        <v>35388</v>
      </c>
      <c r="I559" s="19"/>
      <c r="J559" s="19"/>
      <c r="K559" s="19"/>
      <c r="L559" s="19"/>
      <c r="M559" s="18">
        <f>M560+M561+M562+M563</f>
        <v>35388</v>
      </c>
      <c r="N559" s="18">
        <f t="shared" ref="N559" si="245">N560+N561+N562+N563</f>
        <v>35388</v>
      </c>
      <c r="O559" s="21" t="s">
        <v>40</v>
      </c>
    </row>
    <row r="560" spans="1:15" ht="22.5" x14ac:dyDescent="0.25">
      <c r="A560" s="6"/>
      <c r="B560" s="16"/>
      <c r="C560" s="7"/>
      <c r="D560" s="17" t="s">
        <v>16</v>
      </c>
      <c r="E560" s="18">
        <f>F560+G560+H560+M560+N560</f>
        <v>0</v>
      </c>
      <c r="F560" s="18">
        <v>0</v>
      </c>
      <c r="G560" s="18">
        <v>0</v>
      </c>
      <c r="H560" s="19">
        <v>0</v>
      </c>
      <c r="I560" s="19"/>
      <c r="J560" s="19"/>
      <c r="K560" s="19"/>
      <c r="L560" s="19"/>
      <c r="M560" s="18">
        <v>0</v>
      </c>
      <c r="N560" s="18">
        <v>0</v>
      </c>
      <c r="O560" s="22"/>
    </row>
    <row r="561" spans="1:15" ht="33.75" x14ac:dyDescent="0.25">
      <c r="A561" s="6"/>
      <c r="B561" s="16"/>
      <c r="C561" s="7"/>
      <c r="D561" s="17" t="s">
        <v>17</v>
      </c>
      <c r="E561" s="18">
        <f t="shared" ref="E561:E563" si="246">F561+G561+H561+M561+N561</f>
        <v>106164</v>
      </c>
      <c r="F561" s="18">
        <v>0</v>
      </c>
      <c r="G561" s="18">
        <v>0</v>
      </c>
      <c r="H561" s="32">
        <v>35388</v>
      </c>
      <c r="I561" s="19"/>
      <c r="J561" s="19"/>
      <c r="K561" s="19"/>
      <c r="L561" s="19"/>
      <c r="M561" s="18">
        <v>35388</v>
      </c>
      <c r="N561" s="18">
        <v>35388</v>
      </c>
      <c r="O561" s="22"/>
    </row>
    <row r="562" spans="1:15" ht="33.75" x14ac:dyDescent="0.25">
      <c r="A562" s="6"/>
      <c r="B562" s="16"/>
      <c r="C562" s="7"/>
      <c r="D562" s="17" t="s">
        <v>18</v>
      </c>
      <c r="E562" s="18">
        <f t="shared" si="246"/>
        <v>0</v>
      </c>
      <c r="F562" s="18">
        <v>0</v>
      </c>
      <c r="G562" s="18">
        <v>0</v>
      </c>
      <c r="H562" s="19">
        <v>0</v>
      </c>
      <c r="I562" s="19"/>
      <c r="J562" s="19"/>
      <c r="K562" s="19"/>
      <c r="L562" s="19"/>
      <c r="M562" s="18">
        <v>0</v>
      </c>
      <c r="N562" s="18">
        <v>0</v>
      </c>
      <c r="O562" s="22"/>
    </row>
    <row r="563" spans="1:15" ht="22.5" x14ac:dyDescent="0.25">
      <c r="A563" s="6"/>
      <c r="B563" s="16"/>
      <c r="C563" s="7"/>
      <c r="D563" s="17" t="s">
        <v>19</v>
      </c>
      <c r="E563" s="18">
        <f t="shared" si="246"/>
        <v>0</v>
      </c>
      <c r="F563" s="18">
        <v>0</v>
      </c>
      <c r="G563" s="18">
        <v>0</v>
      </c>
      <c r="H563" s="19">
        <v>0</v>
      </c>
      <c r="I563" s="19"/>
      <c r="J563" s="19"/>
      <c r="K563" s="19"/>
      <c r="L563" s="19"/>
      <c r="M563" s="18">
        <v>0</v>
      </c>
      <c r="N563" s="18">
        <v>0</v>
      </c>
      <c r="O563" s="22"/>
    </row>
    <row r="564" spans="1:15" x14ac:dyDescent="0.25">
      <c r="A564" s="6"/>
      <c r="B564" s="23" t="s">
        <v>226</v>
      </c>
      <c r="C564" s="6"/>
      <c r="D564" s="6"/>
      <c r="E564" s="20" t="s">
        <v>24</v>
      </c>
      <c r="F564" s="20" t="s">
        <v>25</v>
      </c>
      <c r="G564" s="20" t="s">
        <v>26</v>
      </c>
      <c r="H564" s="20" t="s">
        <v>27</v>
      </c>
      <c r="I564" s="7" t="s">
        <v>28</v>
      </c>
      <c r="J564" s="7"/>
      <c r="K564" s="7"/>
      <c r="L564" s="7"/>
      <c r="M564" s="20" t="s">
        <v>11</v>
      </c>
      <c r="N564" s="20" t="s">
        <v>12</v>
      </c>
      <c r="O564" s="22"/>
    </row>
    <row r="565" spans="1:15" ht="22.5" x14ac:dyDescent="0.25">
      <c r="A565" s="6"/>
      <c r="B565" s="23"/>
      <c r="C565" s="6"/>
      <c r="D565" s="6"/>
      <c r="E565" s="20"/>
      <c r="F565" s="20"/>
      <c r="G565" s="20"/>
      <c r="H565" s="20"/>
      <c r="I565" s="24" t="s">
        <v>29</v>
      </c>
      <c r="J565" s="24" t="s">
        <v>30</v>
      </c>
      <c r="K565" s="24" t="s">
        <v>31</v>
      </c>
      <c r="L565" s="24" t="s">
        <v>32</v>
      </c>
      <c r="M565" s="20"/>
      <c r="N565" s="20"/>
      <c r="O565" s="22"/>
    </row>
    <row r="566" spans="1:15" ht="22.5" customHeight="1" x14ac:dyDescent="0.25">
      <c r="A566" s="6"/>
      <c r="B566" s="23"/>
      <c r="C566" s="6"/>
      <c r="D566" s="6"/>
      <c r="E566" s="25">
        <v>453</v>
      </c>
      <c r="F566" s="25">
        <v>0</v>
      </c>
      <c r="G566" s="25">
        <v>0</v>
      </c>
      <c r="H566" s="25">
        <v>453</v>
      </c>
      <c r="I566" s="25">
        <v>453</v>
      </c>
      <c r="J566" s="25">
        <v>453</v>
      </c>
      <c r="K566" s="25">
        <v>453</v>
      </c>
      <c r="L566" s="25">
        <v>453</v>
      </c>
      <c r="M566" s="25">
        <v>445</v>
      </c>
      <c r="N566" s="25">
        <v>445</v>
      </c>
      <c r="O566" s="26"/>
    </row>
    <row r="567" spans="1:15" ht="22.5" customHeight="1" x14ac:dyDescent="0.25">
      <c r="A567" s="6" t="s">
        <v>227</v>
      </c>
      <c r="B567" s="16" t="s">
        <v>228</v>
      </c>
      <c r="C567" s="7"/>
      <c r="D567" s="17" t="s">
        <v>15</v>
      </c>
      <c r="E567" s="18">
        <f>E568+E569+E570+E571</f>
        <v>3124.8</v>
      </c>
      <c r="F567" s="18">
        <f t="shared" ref="F567:G567" si="247">F568+F569+F570+F571</f>
        <v>0</v>
      </c>
      <c r="G567" s="18">
        <f t="shared" si="247"/>
        <v>0</v>
      </c>
      <c r="H567" s="19">
        <f>H568+H569+H570+H571</f>
        <v>1171.8</v>
      </c>
      <c r="I567" s="19"/>
      <c r="J567" s="19"/>
      <c r="K567" s="19"/>
      <c r="L567" s="19"/>
      <c r="M567" s="18">
        <f>M568+M569+M570+M571</f>
        <v>1171.8</v>
      </c>
      <c r="N567" s="18">
        <f t="shared" ref="N567" si="248">N568+N569+N570+N571</f>
        <v>781.2</v>
      </c>
      <c r="O567" s="21" t="s">
        <v>40</v>
      </c>
    </row>
    <row r="568" spans="1:15" ht="22.5" customHeight="1" x14ac:dyDescent="0.25">
      <c r="A568" s="6"/>
      <c r="B568" s="16"/>
      <c r="C568" s="7"/>
      <c r="D568" s="17" t="s">
        <v>16</v>
      </c>
      <c r="E568" s="18">
        <f>F568+G568+H568+M568+N568</f>
        <v>0</v>
      </c>
      <c r="F568" s="18">
        <v>0</v>
      </c>
      <c r="G568" s="18">
        <v>0</v>
      </c>
      <c r="H568" s="19">
        <v>0</v>
      </c>
      <c r="I568" s="19"/>
      <c r="J568" s="19"/>
      <c r="K568" s="19"/>
      <c r="L568" s="19"/>
      <c r="M568" s="18">
        <v>0</v>
      </c>
      <c r="N568" s="18">
        <v>0</v>
      </c>
      <c r="O568" s="22"/>
    </row>
    <row r="569" spans="1:15" ht="22.5" customHeight="1" x14ac:dyDescent="0.25">
      <c r="A569" s="6"/>
      <c r="B569" s="16"/>
      <c r="C569" s="7"/>
      <c r="D569" s="17" t="s">
        <v>17</v>
      </c>
      <c r="E569" s="18">
        <f t="shared" ref="E569:E571" si="249">F569+G569+H569+M569+N569</f>
        <v>3124.8</v>
      </c>
      <c r="F569" s="18">
        <v>0</v>
      </c>
      <c r="G569" s="18">
        <v>0</v>
      </c>
      <c r="H569" s="19">
        <v>1171.8</v>
      </c>
      <c r="I569" s="19"/>
      <c r="J569" s="19"/>
      <c r="K569" s="19"/>
      <c r="L569" s="19"/>
      <c r="M569" s="18">
        <v>1171.8</v>
      </c>
      <c r="N569" s="18">
        <v>781.2</v>
      </c>
      <c r="O569" s="22"/>
    </row>
    <row r="570" spans="1:15" ht="22.5" customHeight="1" x14ac:dyDescent="0.25">
      <c r="A570" s="6"/>
      <c r="B570" s="16"/>
      <c r="C570" s="7"/>
      <c r="D570" s="17" t="s">
        <v>18</v>
      </c>
      <c r="E570" s="18">
        <f t="shared" si="249"/>
        <v>0</v>
      </c>
      <c r="F570" s="18">
        <v>0</v>
      </c>
      <c r="G570" s="18">
        <v>0</v>
      </c>
      <c r="H570" s="19">
        <v>0</v>
      </c>
      <c r="I570" s="19"/>
      <c r="J570" s="19"/>
      <c r="K570" s="19"/>
      <c r="L570" s="19"/>
      <c r="M570" s="18">
        <v>0</v>
      </c>
      <c r="N570" s="18">
        <v>0</v>
      </c>
      <c r="O570" s="22"/>
    </row>
    <row r="571" spans="1:15" ht="22.5" customHeight="1" x14ac:dyDescent="0.25">
      <c r="A571" s="6"/>
      <c r="B571" s="16"/>
      <c r="C571" s="7"/>
      <c r="D571" s="17" t="s">
        <v>19</v>
      </c>
      <c r="E571" s="18">
        <f t="shared" si="249"/>
        <v>0</v>
      </c>
      <c r="F571" s="18">
        <v>0</v>
      </c>
      <c r="G571" s="18">
        <v>0</v>
      </c>
      <c r="H571" s="19">
        <v>0</v>
      </c>
      <c r="I571" s="19"/>
      <c r="J571" s="19"/>
      <c r="K571" s="19"/>
      <c r="L571" s="19"/>
      <c r="M571" s="18">
        <v>0</v>
      </c>
      <c r="N571" s="18">
        <v>0</v>
      </c>
      <c r="O571" s="22"/>
    </row>
    <row r="572" spans="1:15" ht="22.5" customHeight="1" x14ac:dyDescent="0.25">
      <c r="A572" s="6"/>
      <c r="B572" s="23" t="s">
        <v>229</v>
      </c>
      <c r="C572" s="6"/>
      <c r="D572" s="6"/>
      <c r="E572" s="20" t="s">
        <v>24</v>
      </c>
      <c r="F572" s="20" t="s">
        <v>25</v>
      </c>
      <c r="G572" s="20" t="s">
        <v>26</v>
      </c>
      <c r="H572" s="20" t="s">
        <v>27</v>
      </c>
      <c r="I572" s="7" t="s">
        <v>28</v>
      </c>
      <c r="J572" s="7"/>
      <c r="K572" s="7"/>
      <c r="L572" s="7"/>
      <c r="M572" s="20" t="s">
        <v>11</v>
      </c>
      <c r="N572" s="20" t="s">
        <v>12</v>
      </c>
      <c r="O572" s="22"/>
    </row>
    <row r="573" spans="1:15" ht="22.5" customHeight="1" x14ac:dyDescent="0.25">
      <c r="A573" s="6"/>
      <c r="B573" s="23"/>
      <c r="C573" s="6"/>
      <c r="D573" s="6"/>
      <c r="E573" s="20"/>
      <c r="F573" s="20"/>
      <c r="G573" s="20"/>
      <c r="H573" s="20"/>
      <c r="I573" s="24" t="s">
        <v>29</v>
      </c>
      <c r="J573" s="24" t="s">
        <v>30</v>
      </c>
      <c r="K573" s="24" t="s">
        <v>31</v>
      </c>
      <c r="L573" s="24" t="s">
        <v>32</v>
      </c>
      <c r="M573" s="20"/>
      <c r="N573" s="20"/>
      <c r="O573" s="22"/>
    </row>
    <row r="574" spans="1:15" ht="22.5" customHeight="1" x14ac:dyDescent="0.25">
      <c r="A574" s="6"/>
      <c r="B574" s="23"/>
      <c r="C574" s="6"/>
      <c r="D574" s="6"/>
      <c r="E574" s="25">
        <v>15</v>
      </c>
      <c r="F574" s="25">
        <v>0</v>
      </c>
      <c r="G574" s="25">
        <v>0</v>
      </c>
      <c r="H574" s="25">
        <v>15</v>
      </c>
      <c r="I574" s="25">
        <v>15</v>
      </c>
      <c r="J574" s="25">
        <v>15</v>
      </c>
      <c r="K574" s="25">
        <v>15</v>
      </c>
      <c r="L574" s="25">
        <v>15</v>
      </c>
      <c r="M574" s="25">
        <v>15</v>
      </c>
      <c r="N574" s="25">
        <v>15</v>
      </c>
      <c r="O574" s="26"/>
    </row>
    <row r="575" spans="1:15" x14ac:dyDescent="0.25">
      <c r="A575" s="7" t="s">
        <v>230</v>
      </c>
      <c r="B575" s="7"/>
      <c r="C575" s="7"/>
      <c r="D575" s="17" t="s">
        <v>15</v>
      </c>
      <c r="E575" s="18">
        <f>E576+E577+E578+E579</f>
        <v>13997950.465380002</v>
      </c>
      <c r="F575" s="18">
        <f t="shared" ref="F575:G575" si="250">F576+F577+F578+F579</f>
        <v>3061491.1075200001</v>
      </c>
      <c r="G575" s="18">
        <f t="shared" si="250"/>
        <v>2725976.94759</v>
      </c>
      <c r="H575" s="19">
        <f>H576+H577+H578+H579</f>
        <v>2814525.6714699999</v>
      </c>
      <c r="I575" s="19"/>
      <c r="J575" s="19"/>
      <c r="K575" s="19"/>
      <c r="L575" s="19"/>
      <c r="M575" s="18">
        <f>M576+M577+M578+M579</f>
        <v>2706629.6859299997</v>
      </c>
      <c r="N575" s="18">
        <f t="shared" ref="N575" si="251">N576+N577+N578+N579</f>
        <v>2689327.0528700002</v>
      </c>
      <c r="O575" s="20"/>
    </row>
    <row r="576" spans="1:15" ht="22.5" x14ac:dyDescent="0.25">
      <c r="A576" s="7"/>
      <c r="B576" s="7"/>
      <c r="C576" s="7"/>
      <c r="D576" s="17" t="s">
        <v>16</v>
      </c>
      <c r="E576" s="18">
        <f>F576+G576+H576+M576+N576</f>
        <v>9757210.1825300008</v>
      </c>
      <c r="F576" s="18">
        <f>F10+F191+F276+F289+F310+F323+F352+F432+F445+F458+F487+F500+F521+F534+F547</f>
        <v>2084091.5373799999</v>
      </c>
      <c r="G576" s="18">
        <f>G10+G191+G276+G289+G310+G323+G352+G432+G445+G458+G487+G500+G521+G534+G547</f>
        <v>1757368.88591</v>
      </c>
      <c r="H576" s="19">
        <f>H10+H191+H276+H289+H310+H323+H352+H432+H445+H458+H487+H500+H521+H534+H547</f>
        <v>2059500.3131500001</v>
      </c>
      <c r="I576" s="19"/>
      <c r="J576" s="19"/>
      <c r="K576" s="19"/>
      <c r="L576" s="19"/>
      <c r="M576" s="18">
        <f>M10+M191+M276+M289+M310+M323+M352+M432+M445+M458+M487+M500+M521+M534+M547</f>
        <v>1937197.1975199999</v>
      </c>
      <c r="N576" s="18">
        <f>N10+N191+N276+N289+N310+N323+N352+N432+N445+N458+N487+N500+N521+N534+N547</f>
        <v>1919052.2485700001</v>
      </c>
      <c r="O576" s="20"/>
    </row>
    <row r="577" spans="1:15" ht="33.75" x14ac:dyDescent="0.25">
      <c r="A577" s="7"/>
      <c r="B577" s="7"/>
      <c r="C577" s="7"/>
      <c r="D577" s="17" t="s">
        <v>17</v>
      </c>
      <c r="E577" s="18">
        <f t="shared" ref="E577:E579" si="252">F577+G577+H577+M577+N577</f>
        <v>434331.48220000003</v>
      </c>
      <c r="F577" s="18">
        <f t="shared" ref="F577:G578" si="253">F11+F192+F277+F290+F311+F324+F353+F433+F446+F459+F488+F501+F522+F535+F548</f>
        <v>122738.2594</v>
      </c>
      <c r="G577" s="18">
        <f t="shared" si="253"/>
        <v>89004.720580000008</v>
      </c>
      <c r="H577" s="19">
        <f>H11+H192+H277+H290+H311+H324+H353+H433+H446+H459+H488+H501+H522+H535+H548</f>
        <v>72658.135910000012</v>
      </c>
      <c r="I577" s="19"/>
      <c r="J577" s="19"/>
      <c r="K577" s="19"/>
      <c r="L577" s="19"/>
      <c r="M577" s="18">
        <f t="shared" ref="M577:N578" si="254">M11+M192+M277+M290+M311+M324+M353+M433+M446+M459+M488+M501+M522+M535+M548</f>
        <v>76305.514880000002</v>
      </c>
      <c r="N577" s="18">
        <f t="shared" si="254"/>
        <v>73624.851429999995</v>
      </c>
      <c r="O577" s="20"/>
    </row>
    <row r="578" spans="1:15" ht="33.75" x14ac:dyDescent="0.25">
      <c r="A578" s="7"/>
      <c r="B578" s="7"/>
      <c r="C578" s="7"/>
      <c r="D578" s="17" t="s">
        <v>18</v>
      </c>
      <c r="E578" s="18">
        <f t="shared" si="252"/>
        <v>3323080.6860700003</v>
      </c>
      <c r="F578" s="18">
        <f t="shared" si="253"/>
        <v>608468.17073999997</v>
      </c>
      <c r="G578" s="18">
        <f t="shared" si="253"/>
        <v>642468.36652000016</v>
      </c>
      <c r="H578" s="19">
        <f>H12+H193+H278+H291+H312+H325+H354+H434+H447+H460+H489+H502+H523+H536+H549</f>
        <v>682367.22241000005</v>
      </c>
      <c r="I578" s="19"/>
      <c r="J578" s="19"/>
      <c r="K578" s="19"/>
      <c r="L578" s="19"/>
      <c r="M578" s="18">
        <f>M12+M193+M278+M291+M312+M325+M354+M434+M447+M460+M489+M502+M523+M536+M549</f>
        <v>693126.97352999996</v>
      </c>
      <c r="N578" s="18">
        <f t="shared" si="254"/>
        <v>696649.95287000004</v>
      </c>
      <c r="O578" s="20"/>
    </row>
    <row r="579" spans="1:15" ht="22.5" x14ac:dyDescent="0.25">
      <c r="A579" s="7"/>
      <c r="B579" s="7"/>
      <c r="C579" s="7"/>
      <c r="D579" s="17" t="s">
        <v>19</v>
      </c>
      <c r="E579" s="18">
        <f t="shared" si="252"/>
        <v>483328.11458000005</v>
      </c>
      <c r="F579" s="18">
        <f>F13+F194+F279+F292+F313+F326+F355+F435+F448+F461+F490+F503+F524+F537+F550</f>
        <v>246193.14</v>
      </c>
      <c r="G579" s="18">
        <f>G13+G194+G279+G292+G313+G326+G355+G435+G448+G461+G490+G503+G524+G537+G550</f>
        <v>237134.97458000001</v>
      </c>
      <c r="H579" s="19">
        <f t="shared" ref="H579" si="255">H13+H194+H279+H292+H313+H326+H355+H435+H448+H461+H490+H503+H524+H537+H550</f>
        <v>0</v>
      </c>
      <c r="I579" s="19"/>
      <c r="J579" s="19"/>
      <c r="K579" s="19"/>
      <c r="L579" s="19"/>
      <c r="M579" s="18">
        <f>M13+M194+M279+M292+M313+M326+M355+M435+M448+M461+M490+M503+M524+M537+M550</f>
        <v>0</v>
      </c>
      <c r="N579" s="18">
        <f>N13+N194+N279+N292+N313+N326+N355+N435+N448+N461+N490+N503+N524+N537+N550</f>
        <v>0</v>
      </c>
      <c r="O579" s="20"/>
    </row>
    <row r="581" spans="1:15" ht="15.75" x14ac:dyDescent="0.25">
      <c r="E581" s="83"/>
      <c r="F581" s="83"/>
      <c r="G581" s="83"/>
      <c r="H581" s="83"/>
      <c r="I581" s="83"/>
      <c r="J581" s="83"/>
      <c r="O581" s="84" t="s">
        <v>231</v>
      </c>
    </row>
    <row r="582" spans="1:15" ht="15.75" x14ac:dyDescent="0.25">
      <c r="O582" s="85"/>
    </row>
  </sheetData>
  <mergeCells count="1318">
    <mergeCell ref="M572:M573"/>
    <mergeCell ref="N572:N573"/>
    <mergeCell ref="A575:B579"/>
    <mergeCell ref="C575:C579"/>
    <mergeCell ref="H575:L575"/>
    <mergeCell ref="O575:O579"/>
    <mergeCell ref="H576:L576"/>
    <mergeCell ref="H577:L577"/>
    <mergeCell ref="H578:L578"/>
    <mergeCell ref="H579:L579"/>
    <mergeCell ref="O567:O574"/>
    <mergeCell ref="H568:L568"/>
    <mergeCell ref="H569:L569"/>
    <mergeCell ref="H570:L570"/>
    <mergeCell ref="H571:L571"/>
    <mergeCell ref="B572:B574"/>
    <mergeCell ref="C572:C574"/>
    <mergeCell ref="D572:D574"/>
    <mergeCell ref="E572:E573"/>
    <mergeCell ref="F572:F573"/>
    <mergeCell ref="I564:L564"/>
    <mergeCell ref="M564:M565"/>
    <mergeCell ref="N564:N565"/>
    <mergeCell ref="A567:A574"/>
    <mergeCell ref="B567:B571"/>
    <mergeCell ref="C567:C571"/>
    <mergeCell ref="H567:L567"/>
    <mergeCell ref="G572:G573"/>
    <mergeCell ref="H572:H573"/>
    <mergeCell ref="I572:L572"/>
    <mergeCell ref="O559:O566"/>
    <mergeCell ref="H560:L560"/>
    <mergeCell ref="H561:L561"/>
    <mergeCell ref="H562:L562"/>
    <mergeCell ref="H563:L563"/>
    <mergeCell ref="B564:B566"/>
    <mergeCell ref="C564:C566"/>
    <mergeCell ref="D564:D566"/>
    <mergeCell ref="E564:E565"/>
    <mergeCell ref="F564:F565"/>
    <mergeCell ref="H556:H557"/>
    <mergeCell ref="I556:L556"/>
    <mergeCell ref="M556:M557"/>
    <mergeCell ref="N556:N557"/>
    <mergeCell ref="A559:A566"/>
    <mergeCell ref="B559:B563"/>
    <mergeCell ref="C559:C563"/>
    <mergeCell ref="H559:L559"/>
    <mergeCell ref="G564:G565"/>
    <mergeCell ref="H564:H565"/>
    <mergeCell ref="H552:L552"/>
    <mergeCell ref="H553:L553"/>
    <mergeCell ref="H554:L554"/>
    <mergeCell ref="H555:L555"/>
    <mergeCell ref="B556:B558"/>
    <mergeCell ref="C556:C558"/>
    <mergeCell ref="D556:D558"/>
    <mergeCell ref="E556:E557"/>
    <mergeCell ref="F556:F557"/>
    <mergeCell ref="G556:G557"/>
    <mergeCell ref="O546:O550"/>
    <mergeCell ref="H547:L547"/>
    <mergeCell ref="H548:L548"/>
    <mergeCell ref="H549:L549"/>
    <mergeCell ref="H550:L550"/>
    <mergeCell ref="A551:A558"/>
    <mergeCell ref="B551:B555"/>
    <mergeCell ref="C551:C555"/>
    <mergeCell ref="H551:L551"/>
    <mergeCell ref="O551:O558"/>
    <mergeCell ref="H543:H544"/>
    <mergeCell ref="I543:L543"/>
    <mergeCell ref="M543:M544"/>
    <mergeCell ref="N543:N544"/>
    <mergeCell ref="A546:A550"/>
    <mergeCell ref="B546:B550"/>
    <mergeCell ref="C546:C550"/>
    <mergeCell ref="H546:L546"/>
    <mergeCell ref="H539:L539"/>
    <mergeCell ref="H540:L540"/>
    <mergeCell ref="H541:L541"/>
    <mergeCell ref="H542:L542"/>
    <mergeCell ref="B543:B545"/>
    <mergeCell ref="C543:C545"/>
    <mergeCell ref="D543:D545"/>
    <mergeCell ref="E543:E544"/>
    <mergeCell ref="F543:F544"/>
    <mergeCell ref="G543:G544"/>
    <mergeCell ref="O533:O537"/>
    <mergeCell ref="H534:L534"/>
    <mergeCell ref="H535:L535"/>
    <mergeCell ref="H536:L536"/>
    <mergeCell ref="H537:L537"/>
    <mergeCell ref="A538:A545"/>
    <mergeCell ref="B538:B542"/>
    <mergeCell ref="C538:C542"/>
    <mergeCell ref="H538:L538"/>
    <mergeCell ref="O538:O545"/>
    <mergeCell ref="H530:H531"/>
    <mergeCell ref="I530:L530"/>
    <mergeCell ref="M530:M531"/>
    <mergeCell ref="N530:N531"/>
    <mergeCell ref="A533:A537"/>
    <mergeCell ref="B533:B537"/>
    <mergeCell ref="C533:C537"/>
    <mergeCell ref="H533:L533"/>
    <mergeCell ref="H526:L526"/>
    <mergeCell ref="H527:L527"/>
    <mergeCell ref="H528:L528"/>
    <mergeCell ref="H529:L529"/>
    <mergeCell ref="B530:B532"/>
    <mergeCell ref="C530:C532"/>
    <mergeCell ref="D530:D532"/>
    <mergeCell ref="E530:E531"/>
    <mergeCell ref="F530:F531"/>
    <mergeCell ref="G530:G531"/>
    <mergeCell ref="O520:O524"/>
    <mergeCell ref="H521:L521"/>
    <mergeCell ref="H522:L522"/>
    <mergeCell ref="H523:L523"/>
    <mergeCell ref="H524:L524"/>
    <mergeCell ref="A525:A532"/>
    <mergeCell ref="B525:B529"/>
    <mergeCell ref="C525:C529"/>
    <mergeCell ref="H525:L525"/>
    <mergeCell ref="O525:O532"/>
    <mergeCell ref="I517:L517"/>
    <mergeCell ref="M517:M518"/>
    <mergeCell ref="N517:N518"/>
    <mergeCell ref="A520:A524"/>
    <mergeCell ref="B520:B524"/>
    <mergeCell ref="C520:C524"/>
    <mergeCell ref="H520:L520"/>
    <mergeCell ref="O512:O519"/>
    <mergeCell ref="H513:L513"/>
    <mergeCell ref="H514:L514"/>
    <mergeCell ref="H515:L515"/>
    <mergeCell ref="H516:L516"/>
    <mergeCell ref="B517:B519"/>
    <mergeCell ref="C517:C519"/>
    <mergeCell ref="D517:D519"/>
    <mergeCell ref="E517:E518"/>
    <mergeCell ref="F517:F518"/>
    <mergeCell ref="H509:H510"/>
    <mergeCell ref="I509:L509"/>
    <mergeCell ref="M509:M510"/>
    <mergeCell ref="N509:N510"/>
    <mergeCell ref="A512:A519"/>
    <mergeCell ref="B512:B516"/>
    <mergeCell ref="C512:C516"/>
    <mergeCell ref="H512:L512"/>
    <mergeCell ref="G517:G518"/>
    <mergeCell ref="H517:H518"/>
    <mergeCell ref="H505:L505"/>
    <mergeCell ref="H506:L506"/>
    <mergeCell ref="H507:L507"/>
    <mergeCell ref="H508:L508"/>
    <mergeCell ref="B509:B511"/>
    <mergeCell ref="C509:C511"/>
    <mergeCell ref="D509:D511"/>
    <mergeCell ref="E509:E510"/>
    <mergeCell ref="F509:F510"/>
    <mergeCell ref="G509:G510"/>
    <mergeCell ref="O499:O503"/>
    <mergeCell ref="H500:L500"/>
    <mergeCell ref="H501:L501"/>
    <mergeCell ref="H502:L502"/>
    <mergeCell ref="H503:L503"/>
    <mergeCell ref="A504:A511"/>
    <mergeCell ref="B504:B508"/>
    <mergeCell ref="C504:C508"/>
    <mergeCell ref="H504:L504"/>
    <mergeCell ref="O504:O511"/>
    <mergeCell ref="H496:H497"/>
    <mergeCell ref="I496:L496"/>
    <mergeCell ref="M496:M497"/>
    <mergeCell ref="N496:N497"/>
    <mergeCell ref="A499:A503"/>
    <mergeCell ref="B499:B503"/>
    <mergeCell ref="C499:C503"/>
    <mergeCell ref="H499:L499"/>
    <mergeCell ref="H492:L492"/>
    <mergeCell ref="H493:L493"/>
    <mergeCell ref="H494:L494"/>
    <mergeCell ref="H495:L495"/>
    <mergeCell ref="B496:B498"/>
    <mergeCell ref="C496:C498"/>
    <mergeCell ref="D496:D498"/>
    <mergeCell ref="E496:E497"/>
    <mergeCell ref="F496:F497"/>
    <mergeCell ref="G496:G497"/>
    <mergeCell ref="O486:O490"/>
    <mergeCell ref="H487:L487"/>
    <mergeCell ref="H488:L488"/>
    <mergeCell ref="H489:L489"/>
    <mergeCell ref="H490:L490"/>
    <mergeCell ref="A491:A498"/>
    <mergeCell ref="B491:B495"/>
    <mergeCell ref="C491:C495"/>
    <mergeCell ref="H491:L491"/>
    <mergeCell ref="O491:O498"/>
    <mergeCell ref="M483:M484"/>
    <mergeCell ref="N483:N484"/>
    <mergeCell ref="A486:A490"/>
    <mergeCell ref="B486:B490"/>
    <mergeCell ref="C486:C490"/>
    <mergeCell ref="H486:L486"/>
    <mergeCell ref="O478:O485"/>
    <mergeCell ref="H479:L479"/>
    <mergeCell ref="H480:L480"/>
    <mergeCell ref="H481:L481"/>
    <mergeCell ref="H482:L482"/>
    <mergeCell ref="B483:B485"/>
    <mergeCell ref="C483:C485"/>
    <mergeCell ref="D483:D485"/>
    <mergeCell ref="E483:E484"/>
    <mergeCell ref="F483:F484"/>
    <mergeCell ref="I475:L475"/>
    <mergeCell ref="M475:M476"/>
    <mergeCell ref="N475:N476"/>
    <mergeCell ref="A478:A485"/>
    <mergeCell ref="B478:B482"/>
    <mergeCell ref="C478:C482"/>
    <mergeCell ref="H478:L478"/>
    <mergeCell ref="G483:G484"/>
    <mergeCell ref="H483:H484"/>
    <mergeCell ref="I483:L483"/>
    <mergeCell ref="O470:O477"/>
    <mergeCell ref="H471:L471"/>
    <mergeCell ref="H472:L472"/>
    <mergeCell ref="H473:L473"/>
    <mergeCell ref="H474:L474"/>
    <mergeCell ref="B475:B477"/>
    <mergeCell ref="C475:C477"/>
    <mergeCell ref="D475:D477"/>
    <mergeCell ref="E475:E476"/>
    <mergeCell ref="F475:F476"/>
    <mergeCell ref="H467:H468"/>
    <mergeCell ref="I467:L467"/>
    <mergeCell ref="M467:M468"/>
    <mergeCell ref="N467:N468"/>
    <mergeCell ref="A470:A477"/>
    <mergeCell ref="B470:B474"/>
    <mergeCell ref="C470:C474"/>
    <mergeCell ref="H470:L470"/>
    <mergeCell ref="G475:G476"/>
    <mergeCell ref="H475:H476"/>
    <mergeCell ref="H463:L463"/>
    <mergeCell ref="H464:L464"/>
    <mergeCell ref="H465:L465"/>
    <mergeCell ref="H466:L466"/>
    <mergeCell ref="B467:B469"/>
    <mergeCell ref="C467:C469"/>
    <mergeCell ref="D467:D469"/>
    <mergeCell ref="E467:E468"/>
    <mergeCell ref="F467:F468"/>
    <mergeCell ref="G467:G468"/>
    <mergeCell ref="O457:O461"/>
    <mergeCell ref="H458:L458"/>
    <mergeCell ref="H459:L459"/>
    <mergeCell ref="H460:L460"/>
    <mergeCell ref="H461:L461"/>
    <mergeCell ref="A462:A469"/>
    <mergeCell ref="B462:B466"/>
    <mergeCell ref="C462:C466"/>
    <mergeCell ref="H462:L462"/>
    <mergeCell ref="O462:O469"/>
    <mergeCell ref="H454:H455"/>
    <mergeCell ref="I454:L454"/>
    <mergeCell ref="M454:M455"/>
    <mergeCell ref="N454:N455"/>
    <mergeCell ref="A457:A461"/>
    <mergeCell ref="B457:B461"/>
    <mergeCell ref="C457:C461"/>
    <mergeCell ref="H457:L457"/>
    <mergeCell ref="H450:L450"/>
    <mergeCell ref="H451:L451"/>
    <mergeCell ref="H452:L452"/>
    <mergeCell ref="H453:L453"/>
    <mergeCell ref="B454:B456"/>
    <mergeCell ref="C454:C456"/>
    <mergeCell ref="D454:D456"/>
    <mergeCell ref="E454:E455"/>
    <mergeCell ref="F454:F455"/>
    <mergeCell ref="G454:G455"/>
    <mergeCell ref="O444:O448"/>
    <mergeCell ref="H445:L445"/>
    <mergeCell ref="H446:L446"/>
    <mergeCell ref="H447:L447"/>
    <mergeCell ref="H448:L448"/>
    <mergeCell ref="A449:A456"/>
    <mergeCell ref="B449:B453"/>
    <mergeCell ref="C449:C453"/>
    <mergeCell ref="H449:L449"/>
    <mergeCell ref="O449:O456"/>
    <mergeCell ref="H441:H442"/>
    <mergeCell ref="I441:L441"/>
    <mergeCell ref="M441:M442"/>
    <mergeCell ref="N441:N442"/>
    <mergeCell ref="A444:A448"/>
    <mergeCell ref="B444:B448"/>
    <mergeCell ref="C444:C448"/>
    <mergeCell ref="H444:L444"/>
    <mergeCell ref="H437:L437"/>
    <mergeCell ref="H438:L438"/>
    <mergeCell ref="H439:L439"/>
    <mergeCell ref="H440:L440"/>
    <mergeCell ref="B441:B443"/>
    <mergeCell ref="C441:C443"/>
    <mergeCell ref="D441:D443"/>
    <mergeCell ref="E441:E442"/>
    <mergeCell ref="F441:F442"/>
    <mergeCell ref="G441:G442"/>
    <mergeCell ref="O431:O435"/>
    <mergeCell ref="H432:L432"/>
    <mergeCell ref="H433:L433"/>
    <mergeCell ref="H434:L434"/>
    <mergeCell ref="H435:L435"/>
    <mergeCell ref="A436:A443"/>
    <mergeCell ref="B436:B440"/>
    <mergeCell ref="C436:C440"/>
    <mergeCell ref="H436:L436"/>
    <mergeCell ref="O436:O443"/>
    <mergeCell ref="I428:L428"/>
    <mergeCell ref="M428:M429"/>
    <mergeCell ref="N428:N429"/>
    <mergeCell ref="A431:A435"/>
    <mergeCell ref="B431:B435"/>
    <mergeCell ref="C431:C435"/>
    <mergeCell ref="H431:L431"/>
    <mergeCell ref="O423:O430"/>
    <mergeCell ref="H424:L424"/>
    <mergeCell ref="H425:L425"/>
    <mergeCell ref="H426:L426"/>
    <mergeCell ref="H427:L427"/>
    <mergeCell ref="B428:B430"/>
    <mergeCell ref="C428:C430"/>
    <mergeCell ref="D428:D430"/>
    <mergeCell ref="E428:E429"/>
    <mergeCell ref="F428:F429"/>
    <mergeCell ref="H420:H421"/>
    <mergeCell ref="I420:L420"/>
    <mergeCell ref="M420:M421"/>
    <mergeCell ref="N420:N421"/>
    <mergeCell ref="A423:A430"/>
    <mergeCell ref="B423:B427"/>
    <mergeCell ref="C423:C427"/>
    <mergeCell ref="H423:L423"/>
    <mergeCell ref="G428:G429"/>
    <mergeCell ref="H428:H429"/>
    <mergeCell ref="O415:O422"/>
    <mergeCell ref="H416:L416"/>
    <mergeCell ref="H417:L417"/>
    <mergeCell ref="H418:L418"/>
    <mergeCell ref="H419:L419"/>
    <mergeCell ref="B420:B422"/>
    <mergeCell ref="C420:C422"/>
    <mergeCell ref="D420:D422"/>
    <mergeCell ref="E420:E421"/>
    <mergeCell ref="F420:F421"/>
    <mergeCell ref="G412:G413"/>
    <mergeCell ref="H412:H413"/>
    <mergeCell ref="I412:L412"/>
    <mergeCell ref="M412:M413"/>
    <mergeCell ref="N412:N413"/>
    <mergeCell ref="A415:A422"/>
    <mergeCell ref="B415:B419"/>
    <mergeCell ref="C415:C419"/>
    <mergeCell ref="H415:L415"/>
    <mergeCell ref="G420:G421"/>
    <mergeCell ref="A407:A414"/>
    <mergeCell ref="B407:B411"/>
    <mergeCell ref="C407:C411"/>
    <mergeCell ref="F407:N411"/>
    <mergeCell ref="O407:O414"/>
    <mergeCell ref="B412:B414"/>
    <mergeCell ref="C412:C414"/>
    <mergeCell ref="D412:D414"/>
    <mergeCell ref="E412:E413"/>
    <mergeCell ref="F412:F413"/>
    <mergeCell ref="O399:O406"/>
    <mergeCell ref="B404:B406"/>
    <mergeCell ref="C404:C406"/>
    <mergeCell ref="D404:D406"/>
    <mergeCell ref="E404:E405"/>
    <mergeCell ref="F404:F405"/>
    <mergeCell ref="G404:G405"/>
    <mergeCell ref="H404:H405"/>
    <mergeCell ref="I404:L404"/>
    <mergeCell ref="M404:M405"/>
    <mergeCell ref="H396:H397"/>
    <mergeCell ref="I396:L396"/>
    <mergeCell ref="M396:M397"/>
    <mergeCell ref="N396:N397"/>
    <mergeCell ref="A399:A406"/>
    <mergeCell ref="B399:B403"/>
    <mergeCell ref="C399:C403"/>
    <mergeCell ref="F399:N403"/>
    <mergeCell ref="N404:N405"/>
    <mergeCell ref="B396:B398"/>
    <mergeCell ref="C396:C398"/>
    <mergeCell ref="D396:D398"/>
    <mergeCell ref="E396:E397"/>
    <mergeCell ref="F396:F397"/>
    <mergeCell ref="G396:G397"/>
    <mergeCell ref="N388:N389"/>
    <mergeCell ref="A391:A398"/>
    <mergeCell ref="B391:B395"/>
    <mergeCell ref="C391:C395"/>
    <mergeCell ref="H391:L391"/>
    <mergeCell ref="O391:O398"/>
    <mergeCell ref="H392:L392"/>
    <mergeCell ref="H393:L393"/>
    <mergeCell ref="H394:L394"/>
    <mergeCell ref="H395:L395"/>
    <mergeCell ref="O383:O390"/>
    <mergeCell ref="H384:L384"/>
    <mergeCell ref="H385:L385"/>
    <mergeCell ref="H386:L386"/>
    <mergeCell ref="H387:L387"/>
    <mergeCell ref="B388:B390"/>
    <mergeCell ref="C388:C390"/>
    <mergeCell ref="D388:D390"/>
    <mergeCell ref="E388:E389"/>
    <mergeCell ref="F388:F389"/>
    <mergeCell ref="M380:M381"/>
    <mergeCell ref="N380:N381"/>
    <mergeCell ref="A383:A390"/>
    <mergeCell ref="B383:B387"/>
    <mergeCell ref="C383:C387"/>
    <mergeCell ref="H383:L383"/>
    <mergeCell ref="G388:G389"/>
    <mergeCell ref="H388:H389"/>
    <mergeCell ref="I388:L388"/>
    <mergeCell ref="M388:M389"/>
    <mergeCell ref="O375:O382"/>
    <mergeCell ref="H376:L376"/>
    <mergeCell ref="H377:L377"/>
    <mergeCell ref="H378:L378"/>
    <mergeCell ref="H379:L379"/>
    <mergeCell ref="B380:B382"/>
    <mergeCell ref="C380:C382"/>
    <mergeCell ref="D380:D382"/>
    <mergeCell ref="E380:E381"/>
    <mergeCell ref="F380:F381"/>
    <mergeCell ref="I372:L372"/>
    <mergeCell ref="M372:M373"/>
    <mergeCell ref="N372:N373"/>
    <mergeCell ref="A375:A382"/>
    <mergeCell ref="B375:B379"/>
    <mergeCell ref="C375:C379"/>
    <mergeCell ref="H375:L375"/>
    <mergeCell ref="G380:G381"/>
    <mergeCell ref="H380:H381"/>
    <mergeCell ref="I380:L380"/>
    <mergeCell ref="O367:O374"/>
    <mergeCell ref="H368:L368"/>
    <mergeCell ref="H369:L369"/>
    <mergeCell ref="H370:L370"/>
    <mergeCell ref="H371:L371"/>
    <mergeCell ref="B372:B374"/>
    <mergeCell ref="C372:C374"/>
    <mergeCell ref="D372:D374"/>
    <mergeCell ref="E372:E373"/>
    <mergeCell ref="F372:F373"/>
    <mergeCell ref="H364:H365"/>
    <mergeCell ref="I364:L364"/>
    <mergeCell ref="M364:M365"/>
    <mergeCell ref="N364:N365"/>
    <mergeCell ref="A367:A374"/>
    <mergeCell ref="B367:B371"/>
    <mergeCell ref="C367:C371"/>
    <mergeCell ref="H367:L367"/>
    <mergeCell ref="G372:G373"/>
    <mergeCell ref="H372:H373"/>
    <mergeCell ref="H361:H362"/>
    <mergeCell ref="I361:L361"/>
    <mergeCell ref="M361:M362"/>
    <mergeCell ref="N361:N362"/>
    <mergeCell ref="B364:B366"/>
    <mergeCell ref="C364:C366"/>
    <mergeCell ref="D364:D366"/>
    <mergeCell ref="E364:E365"/>
    <mergeCell ref="F364:F365"/>
    <mergeCell ref="G364:G365"/>
    <mergeCell ref="H357:L357"/>
    <mergeCell ref="H358:L358"/>
    <mergeCell ref="H359:L359"/>
    <mergeCell ref="H360:L360"/>
    <mergeCell ref="B361:B363"/>
    <mergeCell ref="C361:C363"/>
    <mergeCell ref="D361:D363"/>
    <mergeCell ref="E361:E362"/>
    <mergeCell ref="F361:F362"/>
    <mergeCell ref="G361:G362"/>
    <mergeCell ref="O351:O355"/>
    <mergeCell ref="H352:L352"/>
    <mergeCell ref="H353:L353"/>
    <mergeCell ref="H354:L354"/>
    <mergeCell ref="H355:L355"/>
    <mergeCell ref="A356:A366"/>
    <mergeCell ref="B356:B360"/>
    <mergeCell ref="C356:C360"/>
    <mergeCell ref="H356:L356"/>
    <mergeCell ref="O356:O366"/>
    <mergeCell ref="M348:M349"/>
    <mergeCell ref="N348:N349"/>
    <mergeCell ref="A351:A355"/>
    <mergeCell ref="B351:B355"/>
    <mergeCell ref="C351:C355"/>
    <mergeCell ref="H351:L351"/>
    <mergeCell ref="O343:O350"/>
    <mergeCell ref="H344:L344"/>
    <mergeCell ref="H345:L345"/>
    <mergeCell ref="H346:L346"/>
    <mergeCell ref="H347:L347"/>
    <mergeCell ref="B348:B350"/>
    <mergeCell ref="C348:C350"/>
    <mergeCell ref="D348:D350"/>
    <mergeCell ref="E348:E349"/>
    <mergeCell ref="F348:F349"/>
    <mergeCell ref="I340:L340"/>
    <mergeCell ref="M340:M341"/>
    <mergeCell ref="N340:N341"/>
    <mergeCell ref="A343:A350"/>
    <mergeCell ref="B343:B347"/>
    <mergeCell ref="C343:C347"/>
    <mergeCell ref="H343:L343"/>
    <mergeCell ref="G348:G349"/>
    <mergeCell ref="H348:H349"/>
    <mergeCell ref="I348:L348"/>
    <mergeCell ref="O335:O342"/>
    <mergeCell ref="H336:L336"/>
    <mergeCell ref="H337:L337"/>
    <mergeCell ref="H338:L338"/>
    <mergeCell ref="H339:L339"/>
    <mergeCell ref="B340:B342"/>
    <mergeCell ref="C340:C342"/>
    <mergeCell ref="D340:D342"/>
    <mergeCell ref="E340:E341"/>
    <mergeCell ref="F340:F341"/>
    <mergeCell ref="H332:H333"/>
    <mergeCell ref="I332:L332"/>
    <mergeCell ref="M332:M333"/>
    <mergeCell ref="N332:N333"/>
    <mergeCell ref="A335:A342"/>
    <mergeCell ref="B335:B339"/>
    <mergeCell ref="C335:C339"/>
    <mergeCell ref="H335:L335"/>
    <mergeCell ref="G340:G341"/>
    <mergeCell ref="H340:H341"/>
    <mergeCell ref="H328:L328"/>
    <mergeCell ref="H329:L329"/>
    <mergeCell ref="H330:L330"/>
    <mergeCell ref="H331:L331"/>
    <mergeCell ref="B332:B334"/>
    <mergeCell ref="C332:C334"/>
    <mergeCell ref="D332:D334"/>
    <mergeCell ref="E332:E333"/>
    <mergeCell ref="F332:F333"/>
    <mergeCell ref="G332:G333"/>
    <mergeCell ref="O322:O326"/>
    <mergeCell ref="H323:L323"/>
    <mergeCell ref="H324:L324"/>
    <mergeCell ref="H325:L325"/>
    <mergeCell ref="H326:L326"/>
    <mergeCell ref="A327:A334"/>
    <mergeCell ref="B327:B331"/>
    <mergeCell ref="C327:C331"/>
    <mergeCell ref="H327:L327"/>
    <mergeCell ref="O327:O334"/>
    <mergeCell ref="H319:H320"/>
    <mergeCell ref="I319:L319"/>
    <mergeCell ref="M319:M320"/>
    <mergeCell ref="N319:N320"/>
    <mergeCell ref="A322:A326"/>
    <mergeCell ref="B322:B326"/>
    <mergeCell ref="C322:C326"/>
    <mergeCell ref="H322:L322"/>
    <mergeCell ref="H315:L315"/>
    <mergeCell ref="H316:L316"/>
    <mergeCell ref="H317:L317"/>
    <mergeCell ref="H318:L318"/>
    <mergeCell ref="B319:B321"/>
    <mergeCell ref="C319:C321"/>
    <mergeCell ref="D319:D321"/>
    <mergeCell ref="E319:E320"/>
    <mergeCell ref="F319:F320"/>
    <mergeCell ref="G319:G320"/>
    <mergeCell ref="O309:O313"/>
    <mergeCell ref="H310:L310"/>
    <mergeCell ref="H311:L311"/>
    <mergeCell ref="H312:L312"/>
    <mergeCell ref="H313:L313"/>
    <mergeCell ref="A314:A321"/>
    <mergeCell ref="B314:B318"/>
    <mergeCell ref="C314:C318"/>
    <mergeCell ref="H314:L314"/>
    <mergeCell ref="O314:O321"/>
    <mergeCell ref="I306:L306"/>
    <mergeCell ref="M306:M307"/>
    <mergeCell ref="N306:N307"/>
    <mergeCell ref="A309:A313"/>
    <mergeCell ref="B309:B313"/>
    <mergeCell ref="C309:C313"/>
    <mergeCell ref="H309:L309"/>
    <mergeCell ref="O301:O308"/>
    <mergeCell ref="H302:L302"/>
    <mergeCell ref="H303:L303"/>
    <mergeCell ref="H304:L304"/>
    <mergeCell ref="H305:L305"/>
    <mergeCell ref="B306:B308"/>
    <mergeCell ref="C306:C308"/>
    <mergeCell ref="D306:D308"/>
    <mergeCell ref="E306:E307"/>
    <mergeCell ref="F306:F307"/>
    <mergeCell ref="H298:H299"/>
    <mergeCell ref="I298:L298"/>
    <mergeCell ref="M298:M299"/>
    <mergeCell ref="N298:N299"/>
    <mergeCell ref="A301:A308"/>
    <mergeCell ref="B301:B305"/>
    <mergeCell ref="C301:C305"/>
    <mergeCell ref="H301:L301"/>
    <mergeCell ref="G306:G307"/>
    <mergeCell ref="H306:H307"/>
    <mergeCell ref="H294:L294"/>
    <mergeCell ref="H295:L295"/>
    <mergeCell ref="H296:L296"/>
    <mergeCell ref="H297:L297"/>
    <mergeCell ref="B298:B300"/>
    <mergeCell ref="C298:C300"/>
    <mergeCell ref="D298:D300"/>
    <mergeCell ref="E298:E299"/>
    <mergeCell ref="F298:F299"/>
    <mergeCell ref="G298:G299"/>
    <mergeCell ref="O288:O292"/>
    <mergeCell ref="H289:L289"/>
    <mergeCell ref="H290:L290"/>
    <mergeCell ref="H291:L291"/>
    <mergeCell ref="H292:L292"/>
    <mergeCell ref="A293:A300"/>
    <mergeCell ref="B293:B297"/>
    <mergeCell ref="C293:C297"/>
    <mergeCell ref="H293:L293"/>
    <mergeCell ref="O293:O300"/>
    <mergeCell ref="H285:H286"/>
    <mergeCell ref="I285:L285"/>
    <mergeCell ref="M285:M286"/>
    <mergeCell ref="N285:N286"/>
    <mergeCell ref="A288:A292"/>
    <mergeCell ref="B288:B292"/>
    <mergeCell ref="C288:C292"/>
    <mergeCell ref="H288:L288"/>
    <mergeCell ref="H281:L281"/>
    <mergeCell ref="H282:L282"/>
    <mergeCell ref="H283:L283"/>
    <mergeCell ref="H284:L284"/>
    <mergeCell ref="B285:B287"/>
    <mergeCell ref="C285:C287"/>
    <mergeCell ref="D285:D287"/>
    <mergeCell ref="E285:E286"/>
    <mergeCell ref="F285:F286"/>
    <mergeCell ref="G285:G286"/>
    <mergeCell ref="O275:O279"/>
    <mergeCell ref="H276:L276"/>
    <mergeCell ref="H277:L277"/>
    <mergeCell ref="H278:L278"/>
    <mergeCell ref="H279:L279"/>
    <mergeCell ref="A280:A287"/>
    <mergeCell ref="B280:B284"/>
    <mergeCell ref="C280:C284"/>
    <mergeCell ref="H280:L280"/>
    <mergeCell ref="O280:O287"/>
    <mergeCell ref="M272:M273"/>
    <mergeCell ref="N272:N273"/>
    <mergeCell ref="A275:A279"/>
    <mergeCell ref="B275:B279"/>
    <mergeCell ref="C275:C279"/>
    <mergeCell ref="H275:L275"/>
    <mergeCell ref="O267:O274"/>
    <mergeCell ref="H268:L268"/>
    <mergeCell ref="H269:L269"/>
    <mergeCell ref="H270:L270"/>
    <mergeCell ref="H271:L271"/>
    <mergeCell ref="B272:B274"/>
    <mergeCell ref="C272:C274"/>
    <mergeCell ref="D272:D274"/>
    <mergeCell ref="E272:E273"/>
    <mergeCell ref="F272:F273"/>
    <mergeCell ref="I264:L264"/>
    <mergeCell ref="M264:M265"/>
    <mergeCell ref="N264:N265"/>
    <mergeCell ref="A267:A274"/>
    <mergeCell ref="B267:B271"/>
    <mergeCell ref="C267:C271"/>
    <mergeCell ref="H267:L267"/>
    <mergeCell ref="G272:G273"/>
    <mergeCell ref="H272:H273"/>
    <mergeCell ref="I272:L272"/>
    <mergeCell ref="O259:O266"/>
    <mergeCell ref="H260:L260"/>
    <mergeCell ref="H261:L261"/>
    <mergeCell ref="H262:L262"/>
    <mergeCell ref="H263:L263"/>
    <mergeCell ref="B264:B266"/>
    <mergeCell ref="C264:C266"/>
    <mergeCell ref="D264:D266"/>
    <mergeCell ref="E264:E265"/>
    <mergeCell ref="F264:F265"/>
    <mergeCell ref="H256:H257"/>
    <mergeCell ref="I256:L256"/>
    <mergeCell ref="M256:M257"/>
    <mergeCell ref="N256:N257"/>
    <mergeCell ref="A259:A266"/>
    <mergeCell ref="B259:B263"/>
    <mergeCell ref="C259:C263"/>
    <mergeCell ref="H259:L259"/>
    <mergeCell ref="G264:G265"/>
    <mergeCell ref="H264:H265"/>
    <mergeCell ref="B256:B258"/>
    <mergeCell ref="C256:C258"/>
    <mergeCell ref="D256:D258"/>
    <mergeCell ref="E256:E257"/>
    <mergeCell ref="F256:F257"/>
    <mergeCell ref="G256:G257"/>
    <mergeCell ref="N248:N249"/>
    <mergeCell ref="A251:A258"/>
    <mergeCell ref="B251:B255"/>
    <mergeCell ref="C251:C255"/>
    <mergeCell ref="H251:L251"/>
    <mergeCell ref="O251:O258"/>
    <mergeCell ref="H252:L252"/>
    <mergeCell ref="H253:L253"/>
    <mergeCell ref="H254:L254"/>
    <mergeCell ref="H255:L255"/>
    <mergeCell ref="O243:O250"/>
    <mergeCell ref="H244:L244"/>
    <mergeCell ref="H245:L245"/>
    <mergeCell ref="H246:L246"/>
    <mergeCell ref="H247:L247"/>
    <mergeCell ref="B248:B250"/>
    <mergeCell ref="C248:C250"/>
    <mergeCell ref="D248:D250"/>
    <mergeCell ref="E248:E249"/>
    <mergeCell ref="F248:F249"/>
    <mergeCell ref="M240:M241"/>
    <mergeCell ref="N240:N241"/>
    <mergeCell ref="A243:A250"/>
    <mergeCell ref="B243:B247"/>
    <mergeCell ref="C243:C247"/>
    <mergeCell ref="H243:L243"/>
    <mergeCell ref="G248:G249"/>
    <mergeCell ref="H248:H249"/>
    <mergeCell ref="I248:L248"/>
    <mergeCell ref="M248:M249"/>
    <mergeCell ref="O235:O242"/>
    <mergeCell ref="H236:L236"/>
    <mergeCell ref="H237:L237"/>
    <mergeCell ref="H238:L238"/>
    <mergeCell ref="H239:L239"/>
    <mergeCell ref="B240:B242"/>
    <mergeCell ref="C240:C242"/>
    <mergeCell ref="D240:D242"/>
    <mergeCell ref="E240:E241"/>
    <mergeCell ref="F240:F241"/>
    <mergeCell ref="I232:L232"/>
    <mergeCell ref="M232:M233"/>
    <mergeCell ref="N232:N233"/>
    <mergeCell ref="A235:A242"/>
    <mergeCell ref="B235:B239"/>
    <mergeCell ref="C235:C239"/>
    <mergeCell ref="H235:L235"/>
    <mergeCell ref="G240:G241"/>
    <mergeCell ref="H240:H241"/>
    <mergeCell ref="I240:L240"/>
    <mergeCell ref="O227:O234"/>
    <mergeCell ref="H228:L228"/>
    <mergeCell ref="H229:L229"/>
    <mergeCell ref="H230:L230"/>
    <mergeCell ref="H231:L231"/>
    <mergeCell ref="B232:B234"/>
    <mergeCell ref="C232:C234"/>
    <mergeCell ref="D232:D234"/>
    <mergeCell ref="E232:E233"/>
    <mergeCell ref="F232:F233"/>
    <mergeCell ref="H224:H225"/>
    <mergeCell ref="I224:L224"/>
    <mergeCell ref="M224:M225"/>
    <mergeCell ref="N224:N225"/>
    <mergeCell ref="A227:A234"/>
    <mergeCell ref="B227:B231"/>
    <mergeCell ref="C227:C231"/>
    <mergeCell ref="H227:L227"/>
    <mergeCell ref="G232:G233"/>
    <mergeCell ref="H232:H233"/>
    <mergeCell ref="B224:B226"/>
    <mergeCell ref="C224:C226"/>
    <mergeCell ref="D224:D226"/>
    <mergeCell ref="E224:E225"/>
    <mergeCell ref="F224:F225"/>
    <mergeCell ref="G224:G225"/>
    <mergeCell ref="N216:N217"/>
    <mergeCell ref="A219:A226"/>
    <mergeCell ref="B219:B223"/>
    <mergeCell ref="C219:C223"/>
    <mergeCell ref="H219:L219"/>
    <mergeCell ref="O219:O226"/>
    <mergeCell ref="H220:L220"/>
    <mergeCell ref="H221:L221"/>
    <mergeCell ref="H222:L222"/>
    <mergeCell ref="H223:L223"/>
    <mergeCell ref="O211:O218"/>
    <mergeCell ref="H212:L212"/>
    <mergeCell ref="H213:L213"/>
    <mergeCell ref="H214:L214"/>
    <mergeCell ref="H215:L215"/>
    <mergeCell ref="B216:B218"/>
    <mergeCell ref="C216:C218"/>
    <mergeCell ref="D216:D218"/>
    <mergeCell ref="E216:E217"/>
    <mergeCell ref="F216:F217"/>
    <mergeCell ref="M208:M209"/>
    <mergeCell ref="N208:N209"/>
    <mergeCell ref="A211:A218"/>
    <mergeCell ref="B211:B215"/>
    <mergeCell ref="C211:C215"/>
    <mergeCell ref="H211:L211"/>
    <mergeCell ref="G216:G217"/>
    <mergeCell ref="H216:H217"/>
    <mergeCell ref="I216:L216"/>
    <mergeCell ref="M216:M217"/>
    <mergeCell ref="O203:O210"/>
    <mergeCell ref="H204:L204"/>
    <mergeCell ref="H205:L205"/>
    <mergeCell ref="H206:L206"/>
    <mergeCell ref="H207:L207"/>
    <mergeCell ref="B208:B210"/>
    <mergeCell ref="C208:C210"/>
    <mergeCell ref="D208:D210"/>
    <mergeCell ref="E208:E209"/>
    <mergeCell ref="F208:F209"/>
    <mergeCell ref="I200:L200"/>
    <mergeCell ref="M200:M201"/>
    <mergeCell ref="N200:N201"/>
    <mergeCell ref="A203:A210"/>
    <mergeCell ref="B203:B207"/>
    <mergeCell ref="C203:C207"/>
    <mergeCell ref="H203:L203"/>
    <mergeCell ref="G208:G209"/>
    <mergeCell ref="H208:H209"/>
    <mergeCell ref="I208:L208"/>
    <mergeCell ref="C200:C202"/>
    <mergeCell ref="D200:D202"/>
    <mergeCell ref="E200:E201"/>
    <mergeCell ref="F200:F201"/>
    <mergeCell ref="G200:G201"/>
    <mergeCell ref="H200:H201"/>
    <mergeCell ref="A195:A202"/>
    <mergeCell ref="B195:B199"/>
    <mergeCell ref="C195:C199"/>
    <mergeCell ref="H195:L195"/>
    <mergeCell ref="O195:O202"/>
    <mergeCell ref="H196:L196"/>
    <mergeCell ref="H197:L197"/>
    <mergeCell ref="H198:L198"/>
    <mergeCell ref="H199:L199"/>
    <mergeCell ref="B200:B202"/>
    <mergeCell ref="N187:N188"/>
    <mergeCell ref="A190:A194"/>
    <mergeCell ref="B190:B194"/>
    <mergeCell ref="C190:C194"/>
    <mergeCell ref="H190:L190"/>
    <mergeCell ref="O190:O194"/>
    <mergeCell ref="H191:L191"/>
    <mergeCell ref="H192:L192"/>
    <mergeCell ref="H193:L193"/>
    <mergeCell ref="H194:L194"/>
    <mergeCell ref="O182:O189"/>
    <mergeCell ref="H183:L183"/>
    <mergeCell ref="H184:L184"/>
    <mergeCell ref="H185:L185"/>
    <mergeCell ref="H186:L186"/>
    <mergeCell ref="B187:B189"/>
    <mergeCell ref="C187:C189"/>
    <mergeCell ref="D187:D189"/>
    <mergeCell ref="E187:E188"/>
    <mergeCell ref="F187:F188"/>
    <mergeCell ref="M179:M180"/>
    <mergeCell ref="N179:N180"/>
    <mergeCell ref="A182:A189"/>
    <mergeCell ref="B182:B186"/>
    <mergeCell ref="C182:C186"/>
    <mergeCell ref="H182:L182"/>
    <mergeCell ref="G187:G188"/>
    <mergeCell ref="H187:H188"/>
    <mergeCell ref="I187:L187"/>
    <mergeCell ref="M187:M188"/>
    <mergeCell ref="O174:O181"/>
    <mergeCell ref="H175:L175"/>
    <mergeCell ref="H176:L176"/>
    <mergeCell ref="H177:L177"/>
    <mergeCell ref="H178:L178"/>
    <mergeCell ref="B179:B181"/>
    <mergeCell ref="C179:C181"/>
    <mergeCell ref="D179:D181"/>
    <mergeCell ref="E179:E180"/>
    <mergeCell ref="F179:F180"/>
    <mergeCell ref="I171:L171"/>
    <mergeCell ref="M171:M172"/>
    <mergeCell ref="N171:N172"/>
    <mergeCell ref="A174:A181"/>
    <mergeCell ref="B174:B178"/>
    <mergeCell ref="C174:C178"/>
    <mergeCell ref="H174:L174"/>
    <mergeCell ref="G179:G180"/>
    <mergeCell ref="H179:H180"/>
    <mergeCell ref="I179:L179"/>
    <mergeCell ref="O166:O173"/>
    <mergeCell ref="H167:L167"/>
    <mergeCell ref="H168:L168"/>
    <mergeCell ref="H169:L169"/>
    <mergeCell ref="H170:L170"/>
    <mergeCell ref="B171:B173"/>
    <mergeCell ref="C171:C173"/>
    <mergeCell ref="D171:D173"/>
    <mergeCell ref="E171:E172"/>
    <mergeCell ref="F171:F172"/>
    <mergeCell ref="H163:H164"/>
    <mergeCell ref="I163:L163"/>
    <mergeCell ref="M163:M164"/>
    <mergeCell ref="N163:N164"/>
    <mergeCell ref="A166:A173"/>
    <mergeCell ref="B166:B170"/>
    <mergeCell ref="C166:C170"/>
    <mergeCell ref="H166:L166"/>
    <mergeCell ref="G171:G172"/>
    <mergeCell ref="H171:H172"/>
    <mergeCell ref="B163:B165"/>
    <mergeCell ref="C163:C165"/>
    <mergeCell ref="D163:D165"/>
    <mergeCell ref="E163:E164"/>
    <mergeCell ref="F163:F164"/>
    <mergeCell ref="G163:G164"/>
    <mergeCell ref="N155:N156"/>
    <mergeCell ref="A158:A165"/>
    <mergeCell ref="B158:B162"/>
    <mergeCell ref="C158:C162"/>
    <mergeCell ref="H158:L158"/>
    <mergeCell ref="O158:O165"/>
    <mergeCell ref="H159:L159"/>
    <mergeCell ref="H160:L160"/>
    <mergeCell ref="H161:L161"/>
    <mergeCell ref="H162:L162"/>
    <mergeCell ref="O150:O157"/>
    <mergeCell ref="H151:L151"/>
    <mergeCell ref="H152:L152"/>
    <mergeCell ref="H153:L153"/>
    <mergeCell ref="H154:L154"/>
    <mergeCell ref="B155:B157"/>
    <mergeCell ref="C155:C157"/>
    <mergeCell ref="D155:D157"/>
    <mergeCell ref="E155:E156"/>
    <mergeCell ref="F155:F156"/>
    <mergeCell ref="M147:M148"/>
    <mergeCell ref="N147:N148"/>
    <mergeCell ref="A150:A157"/>
    <mergeCell ref="B150:B154"/>
    <mergeCell ref="C150:C154"/>
    <mergeCell ref="H150:L150"/>
    <mergeCell ref="G155:G156"/>
    <mergeCell ref="H155:H156"/>
    <mergeCell ref="I155:L155"/>
    <mergeCell ref="M155:M156"/>
    <mergeCell ref="O142:O149"/>
    <mergeCell ref="H143:L143"/>
    <mergeCell ref="H144:L144"/>
    <mergeCell ref="H145:L145"/>
    <mergeCell ref="H146:L146"/>
    <mergeCell ref="B147:B149"/>
    <mergeCell ref="C147:C149"/>
    <mergeCell ref="D147:D149"/>
    <mergeCell ref="E147:E148"/>
    <mergeCell ref="F147:F148"/>
    <mergeCell ref="I139:L139"/>
    <mergeCell ref="M139:M140"/>
    <mergeCell ref="N139:N140"/>
    <mergeCell ref="A142:A149"/>
    <mergeCell ref="B142:B146"/>
    <mergeCell ref="C142:C146"/>
    <mergeCell ref="H142:L142"/>
    <mergeCell ref="G147:G148"/>
    <mergeCell ref="H147:H148"/>
    <mergeCell ref="I147:L147"/>
    <mergeCell ref="O134:O141"/>
    <mergeCell ref="H135:L135"/>
    <mergeCell ref="H136:L136"/>
    <mergeCell ref="H137:L137"/>
    <mergeCell ref="H138:L138"/>
    <mergeCell ref="B139:B141"/>
    <mergeCell ref="C139:C141"/>
    <mergeCell ref="D139:D141"/>
    <mergeCell ref="E139:E140"/>
    <mergeCell ref="F139:F140"/>
    <mergeCell ref="H131:H132"/>
    <mergeCell ref="I131:L131"/>
    <mergeCell ref="M131:M132"/>
    <mergeCell ref="N131:N132"/>
    <mergeCell ref="A134:A141"/>
    <mergeCell ref="B134:B138"/>
    <mergeCell ref="C134:C138"/>
    <mergeCell ref="H134:L134"/>
    <mergeCell ref="G139:G140"/>
    <mergeCell ref="H139:H140"/>
    <mergeCell ref="B131:B133"/>
    <mergeCell ref="C131:C133"/>
    <mergeCell ref="D131:D133"/>
    <mergeCell ref="E131:E132"/>
    <mergeCell ref="F131:F132"/>
    <mergeCell ref="G131:G132"/>
    <mergeCell ref="N123:N124"/>
    <mergeCell ref="A126:A133"/>
    <mergeCell ref="B126:B130"/>
    <mergeCell ref="C126:C130"/>
    <mergeCell ref="H126:L126"/>
    <mergeCell ref="O126:O133"/>
    <mergeCell ref="H127:L127"/>
    <mergeCell ref="H128:L128"/>
    <mergeCell ref="H129:L129"/>
    <mergeCell ref="H130:L130"/>
    <mergeCell ref="O118:O125"/>
    <mergeCell ref="H119:L119"/>
    <mergeCell ref="H120:L120"/>
    <mergeCell ref="H121:L121"/>
    <mergeCell ref="H122:L122"/>
    <mergeCell ref="B123:B125"/>
    <mergeCell ref="C123:C125"/>
    <mergeCell ref="D123:D125"/>
    <mergeCell ref="E123:E124"/>
    <mergeCell ref="F123:F124"/>
    <mergeCell ref="M115:M116"/>
    <mergeCell ref="N115:N116"/>
    <mergeCell ref="A118:A125"/>
    <mergeCell ref="B118:B122"/>
    <mergeCell ref="C118:C122"/>
    <mergeCell ref="H118:L118"/>
    <mergeCell ref="G123:G124"/>
    <mergeCell ref="H123:H124"/>
    <mergeCell ref="I123:L123"/>
    <mergeCell ref="M123:M124"/>
    <mergeCell ref="O110:O117"/>
    <mergeCell ref="H111:L111"/>
    <mergeCell ref="H112:L112"/>
    <mergeCell ref="H113:L113"/>
    <mergeCell ref="H114:L114"/>
    <mergeCell ref="B115:B117"/>
    <mergeCell ref="C115:C117"/>
    <mergeCell ref="D115:D117"/>
    <mergeCell ref="E115:E116"/>
    <mergeCell ref="F115:F116"/>
    <mergeCell ref="I107:L107"/>
    <mergeCell ref="M107:M108"/>
    <mergeCell ref="N107:N108"/>
    <mergeCell ref="A110:A117"/>
    <mergeCell ref="B110:B114"/>
    <mergeCell ref="C110:C114"/>
    <mergeCell ref="H110:L110"/>
    <mergeCell ref="G115:G116"/>
    <mergeCell ref="H115:H116"/>
    <mergeCell ref="I115:L115"/>
    <mergeCell ref="O102:O109"/>
    <mergeCell ref="H103:L103"/>
    <mergeCell ref="H104:L104"/>
    <mergeCell ref="H105:L105"/>
    <mergeCell ref="H106:L106"/>
    <mergeCell ref="B107:B109"/>
    <mergeCell ref="C107:C109"/>
    <mergeCell ref="D107:D109"/>
    <mergeCell ref="E107:E108"/>
    <mergeCell ref="F107:F108"/>
    <mergeCell ref="H99:H100"/>
    <mergeCell ref="I99:L99"/>
    <mergeCell ref="M99:M100"/>
    <mergeCell ref="N99:N100"/>
    <mergeCell ref="A102:A109"/>
    <mergeCell ref="B102:B106"/>
    <mergeCell ref="C102:C106"/>
    <mergeCell ref="H102:L102"/>
    <mergeCell ref="G107:G108"/>
    <mergeCell ref="H107:H108"/>
    <mergeCell ref="B99:B101"/>
    <mergeCell ref="C99:C101"/>
    <mergeCell ref="D99:D101"/>
    <mergeCell ref="E99:E100"/>
    <mergeCell ref="F99:F100"/>
    <mergeCell ref="G99:G100"/>
    <mergeCell ref="N91:N92"/>
    <mergeCell ref="A94:A101"/>
    <mergeCell ref="B94:B98"/>
    <mergeCell ref="C94:C98"/>
    <mergeCell ref="H94:L94"/>
    <mergeCell ref="O94:O101"/>
    <mergeCell ref="H95:L95"/>
    <mergeCell ref="H96:L96"/>
    <mergeCell ref="H97:L97"/>
    <mergeCell ref="H98:L98"/>
    <mergeCell ref="O86:O93"/>
    <mergeCell ref="H87:L87"/>
    <mergeCell ref="H88:L88"/>
    <mergeCell ref="H89:L89"/>
    <mergeCell ref="H90:L90"/>
    <mergeCell ref="B91:B93"/>
    <mergeCell ref="C91:C93"/>
    <mergeCell ref="D91:D93"/>
    <mergeCell ref="E91:E92"/>
    <mergeCell ref="F91:F92"/>
    <mergeCell ref="M83:M84"/>
    <mergeCell ref="N83:N84"/>
    <mergeCell ref="A86:A93"/>
    <mergeCell ref="B86:B90"/>
    <mergeCell ref="C86:C90"/>
    <mergeCell ref="H86:L86"/>
    <mergeCell ref="G91:G92"/>
    <mergeCell ref="H91:H92"/>
    <mergeCell ref="I91:L91"/>
    <mergeCell ref="M91:M92"/>
    <mergeCell ref="O78:O85"/>
    <mergeCell ref="H79:L79"/>
    <mergeCell ref="H80:L80"/>
    <mergeCell ref="H81:L81"/>
    <mergeCell ref="H82:L82"/>
    <mergeCell ref="B83:B85"/>
    <mergeCell ref="C83:C85"/>
    <mergeCell ref="D83:D85"/>
    <mergeCell ref="E83:E84"/>
    <mergeCell ref="F83:F84"/>
    <mergeCell ref="I75:L75"/>
    <mergeCell ref="M75:M76"/>
    <mergeCell ref="N75:N76"/>
    <mergeCell ref="A78:A85"/>
    <mergeCell ref="B78:B82"/>
    <mergeCell ref="C78:C82"/>
    <mergeCell ref="H78:L78"/>
    <mergeCell ref="G83:G84"/>
    <mergeCell ref="H83:H84"/>
    <mergeCell ref="I83:L83"/>
    <mergeCell ref="O70:O77"/>
    <mergeCell ref="H71:L71"/>
    <mergeCell ref="H72:L72"/>
    <mergeCell ref="H73:L73"/>
    <mergeCell ref="H74:L74"/>
    <mergeCell ref="B75:B77"/>
    <mergeCell ref="C75:C77"/>
    <mergeCell ref="D75:D77"/>
    <mergeCell ref="E75:E76"/>
    <mergeCell ref="F75:F76"/>
    <mergeCell ref="H67:H68"/>
    <mergeCell ref="I67:L67"/>
    <mergeCell ref="M67:M68"/>
    <mergeCell ref="N67:N68"/>
    <mergeCell ref="A70:A77"/>
    <mergeCell ref="B70:B74"/>
    <mergeCell ref="C70:C74"/>
    <mergeCell ref="H70:L70"/>
    <mergeCell ref="G75:G76"/>
    <mergeCell ref="H75:H76"/>
    <mergeCell ref="B67:B69"/>
    <mergeCell ref="C67:C69"/>
    <mergeCell ref="D67:D69"/>
    <mergeCell ref="E67:E68"/>
    <mergeCell ref="F67:F68"/>
    <mergeCell ref="G67:G68"/>
    <mergeCell ref="N59:N60"/>
    <mergeCell ref="A62:A69"/>
    <mergeCell ref="B62:B66"/>
    <mergeCell ref="C62:C66"/>
    <mergeCell ref="H62:L62"/>
    <mergeCell ref="O62:O69"/>
    <mergeCell ref="H63:L63"/>
    <mergeCell ref="H64:L64"/>
    <mergeCell ref="H65:L65"/>
    <mergeCell ref="H66:L66"/>
    <mergeCell ref="O54:O61"/>
    <mergeCell ref="H55:L55"/>
    <mergeCell ref="H56:L56"/>
    <mergeCell ref="H57:L57"/>
    <mergeCell ref="H58:L58"/>
    <mergeCell ref="B59:B61"/>
    <mergeCell ref="C59:C61"/>
    <mergeCell ref="D59:D61"/>
    <mergeCell ref="E59:E60"/>
    <mergeCell ref="F59:F60"/>
    <mergeCell ref="M51:M52"/>
    <mergeCell ref="N51:N52"/>
    <mergeCell ref="A54:A61"/>
    <mergeCell ref="B54:B58"/>
    <mergeCell ref="C54:C58"/>
    <mergeCell ref="H54:L54"/>
    <mergeCell ref="G59:G60"/>
    <mergeCell ref="H59:H60"/>
    <mergeCell ref="I59:L59"/>
    <mergeCell ref="M59:M60"/>
    <mergeCell ref="O46:O53"/>
    <mergeCell ref="H47:L47"/>
    <mergeCell ref="H48:L48"/>
    <mergeCell ref="H49:L49"/>
    <mergeCell ref="H50:L50"/>
    <mergeCell ref="B51:B53"/>
    <mergeCell ref="C51:C53"/>
    <mergeCell ref="D51:D53"/>
    <mergeCell ref="E51:E52"/>
    <mergeCell ref="F51:F52"/>
    <mergeCell ref="I43:L43"/>
    <mergeCell ref="M43:M44"/>
    <mergeCell ref="N43:N44"/>
    <mergeCell ref="A46:A53"/>
    <mergeCell ref="B46:B50"/>
    <mergeCell ref="C46:C50"/>
    <mergeCell ref="H46:L46"/>
    <mergeCell ref="G51:G52"/>
    <mergeCell ref="H51:H52"/>
    <mergeCell ref="I51:L51"/>
    <mergeCell ref="O38:O45"/>
    <mergeCell ref="H39:L39"/>
    <mergeCell ref="H40:L40"/>
    <mergeCell ref="H41:L41"/>
    <mergeCell ref="H42:L42"/>
    <mergeCell ref="B43:B45"/>
    <mergeCell ref="C43:C45"/>
    <mergeCell ref="D43:D45"/>
    <mergeCell ref="E43:E44"/>
    <mergeCell ref="F43:F44"/>
    <mergeCell ref="H35:H36"/>
    <mergeCell ref="I35:L35"/>
    <mergeCell ref="M35:M36"/>
    <mergeCell ref="N35:N36"/>
    <mergeCell ref="A38:A45"/>
    <mergeCell ref="B38:B42"/>
    <mergeCell ref="C38:C42"/>
    <mergeCell ref="H38:L38"/>
    <mergeCell ref="G43:G44"/>
    <mergeCell ref="H43:H44"/>
    <mergeCell ref="B35:B37"/>
    <mergeCell ref="C35:C37"/>
    <mergeCell ref="D35:D37"/>
    <mergeCell ref="E35:E36"/>
    <mergeCell ref="F35:F36"/>
    <mergeCell ref="G35:G36"/>
    <mergeCell ref="N27:N28"/>
    <mergeCell ref="A30:A37"/>
    <mergeCell ref="B30:B34"/>
    <mergeCell ref="C30:C34"/>
    <mergeCell ref="H30:L30"/>
    <mergeCell ref="O30:O37"/>
    <mergeCell ref="H31:L31"/>
    <mergeCell ref="H32:L32"/>
    <mergeCell ref="H33:L33"/>
    <mergeCell ref="H34:L34"/>
    <mergeCell ref="O22:O29"/>
    <mergeCell ref="H23:L23"/>
    <mergeCell ref="H24:L24"/>
    <mergeCell ref="H25:L25"/>
    <mergeCell ref="H26:L26"/>
    <mergeCell ref="B27:B29"/>
    <mergeCell ref="C27:C29"/>
    <mergeCell ref="D27:D29"/>
    <mergeCell ref="E27:E28"/>
    <mergeCell ref="F27:F28"/>
    <mergeCell ref="M19:M20"/>
    <mergeCell ref="N19:N20"/>
    <mergeCell ref="A22:A29"/>
    <mergeCell ref="B22:B26"/>
    <mergeCell ref="C22:C26"/>
    <mergeCell ref="H22:L22"/>
    <mergeCell ref="G27:G28"/>
    <mergeCell ref="H27:H28"/>
    <mergeCell ref="I27:L27"/>
    <mergeCell ref="M27:M28"/>
    <mergeCell ref="O14:O21"/>
    <mergeCell ref="H15:L15"/>
    <mergeCell ref="H16:L16"/>
    <mergeCell ref="H17:L17"/>
    <mergeCell ref="H18:L18"/>
    <mergeCell ref="B19:B21"/>
    <mergeCell ref="C19:C21"/>
    <mergeCell ref="D19:D21"/>
    <mergeCell ref="E19:E20"/>
    <mergeCell ref="F19:F20"/>
    <mergeCell ref="H11:L11"/>
    <mergeCell ref="H12:L12"/>
    <mergeCell ref="H13:L13"/>
    <mergeCell ref="A14:A21"/>
    <mergeCell ref="B14:B18"/>
    <mergeCell ref="C14:C18"/>
    <mergeCell ref="H14:L14"/>
    <mergeCell ref="G19:G20"/>
    <mergeCell ref="H19:H20"/>
    <mergeCell ref="I19:L19"/>
    <mergeCell ref="F6:N6"/>
    <mergeCell ref="O6:O7"/>
    <mergeCell ref="H7:L7"/>
    <mergeCell ref="H8:L8"/>
    <mergeCell ref="A9:A13"/>
    <mergeCell ref="B9:B13"/>
    <mergeCell ref="C9:C13"/>
    <mergeCell ref="H9:L9"/>
    <mergeCell ref="O9:O13"/>
    <mergeCell ref="H10:L10"/>
    <mergeCell ref="M1:O1"/>
    <mergeCell ref="M2:O2"/>
    <mergeCell ref="M3:O3"/>
    <mergeCell ref="M4:O4"/>
    <mergeCell ref="A5:O5"/>
    <mergeCell ref="A6:A7"/>
    <mergeCell ref="B6:B7"/>
    <mergeCell ref="C6:C7"/>
    <mergeCell ref="D6:D7"/>
    <mergeCell ref="E6:E7"/>
  </mergeCells>
  <pageMargins left="0.70866141732283472" right="0.19685039370078741" top="0.74803149606299213" bottom="0.74803149606299213" header="0.31496062992125984" footer="0.31496062992125984"/>
  <pageSetup paperSize="9" scale="67" fitToHeight="2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2025-12-10T12:31:14Z</dcterms:modified>
</cp:coreProperties>
</file>