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4" i="1" l="1"/>
  <c r="U104" i="1"/>
  <c r="P104" i="1"/>
  <c r="K104" i="1"/>
  <c r="U103" i="1"/>
  <c r="V102" i="1"/>
  <c r="U102" i="1"/>
  <c r="P102" i="1"/>
  <c r="K102" i="1"/>
  <c r="U101" i="1"/>
  <c r="U100" i="1" s="1"/>
  <c r="E96" i="1"/>
  <c r="E95" i="1"/>
  <c r="E94" i="1"/>
  <c r="E93" i="1"/>
  <c r="V92" i="1"/>
  <c r="U92" i="1"/>
  <c r="P92" i="1"/>
  <c r="K92" i="1"/>
  <c r="J92" i="1"/>
  <c r="I92" i="1"/>
  <c r="H92" i="1"/>
  <c r="G92" i="1"/>
  <c r="F92" i="1"/>
  <c r="E92" i="1"/>
  <c r="E91" i="1"/>
  <c r="E90" i="1"/>
  <c r="E89" i="1"/>
  <c r="E88" i="1"/>
  <c r="E87" i="1" s="1"/>
  <c r="V87" i="1"/>
  <c r="U87" i="1"/>
  <c r="P87" i="1"/>
  <c r="K87" i="1"/>
  <c r="J87" i="1"/>
  <c r="I87" i="1"/>
  <c r="H87" i="1"/>
  <c r="G87" i="1"/>
  <c r="F87" i="1"/>
  <c r="P86" i="1"/>
  <c r="E86" i="1"/>
  <c r="E83" i="1"/>
  <c r="E82" i="1"/>
  <c r="E81" i="1"/>
  <c r="E80" i="1"/>
  <c r="E79" i="1" s="1"/>
  <c r="V79" i="1"/>
  <c r="U79" i="1"/>
  <c r="P79" i="1"/>
  <c r="K79" i="1"/>
  <c r="J79" i="1"/>
  <c r="I79" i="1"/>
  <c r="H79" i="1"/>
  <c r="G79" i="1"/>
  <c r="F79" i="1"/>
  <c r="E78" i="1"/>
  <c r="E77" i="1"/>
  <c r="E76" i="1"/>
  <c r="V75" i="1"/>
  <c r="V101" i="1" s="1"/>
  <c r="U75" i="1"/>
  <c r="P75" i="1"/>
  <c r="P101" i="1" s="1"/>
  <c r="K75" i="1"/>
  <c r="K101" i="1" s="1"/>
  <c r="F75" i="1"/>
  <c r="F101" i="1" s="1"/>
  <c r="V74" i="1"/>
  <c r="U74" i="1"/>
  <c r="K74" i="1"/>
  <c r="J74" i="1"/>
  <c r="I74" i="1"/>
  <c r="H74" i="1"/>
  <c r="G74" i="1"/>
  <c r="F74" i="1"/>
  <c r="E70" i="1"/>
  <c r="E69" i="1"/>
  <c r="E68" i="1"/>
  <c r="E66" i="1" s="1"/>
  <c r="E67" i="1"/>
  <c r="V66" i="1"/>
  <c r="U66" i="1"/>
  <c r="P66" i="1"/>
  <c r="K66" i="1"/>
  <c r="J66" i="1"/>
  <c r="I66" i="1"/>
  <c r="H66" i="1"/>
  <c r="G66" i="1"/>
  <c r="F66" i="1"/>
  <c r="E62" i="1"/>
  <c r="V61" i="1"/>
  <c r="U61" i="1"/>
  <c r="P61" i="1"/>
  <c r="K61" i="1"/>
  <c r="E61" i="1" s="1"/>
  <c r="E58" i="1" s="1"/>
  <c r="E60" i="1"/>
  <c r="E59" i="1"/>
  <c r="V58" i="1"/>
  <c r="U58" i="1"/>
  <c r="P58" i="1"/>
  <c r="J58" i="1"/>
  <c r="I58" i="1"/>
  <c r="H58" i="1"/>
  <c r="G58" i="1"/>
  <c r="F58" i="1"/>
  <c r="E57" i="1"/>
  <c r="E56" i="1"/>
  <c r="E55" i="1"/>
  <c r="E53" i="1" s="1"/>
  <c r="E54" i="1"/>
  <c r="V53" i="1"/>
  <c r="U53" i="1"/>
  <c r="P53" i="1"/>
  <c r="K53" i="1"/>
  <c r="J53" i="1"/>
  <c r="I53" i="1"/>
  <c r="H53" i="1"/>
  <c r="G53" i="1"/>
  <c r="F53" i="1"/>
  <c r="E52" i="1"/>
  <c r="P51" i="1"/>
  <c r="K51" i="1"/>
  <c r="E51" i="1" s="1"/>
  <c r="E50" i="1"/>
  <c r="E49" i="1"/>
  <c r="V48" i="1"/>
  <c r="U48" i="1"/>
  <c r="P48" i="1"/>
  <c r="K48" i="1"/>
  <c r="J48" i="1"/>
  <c r="I48" i="1"/>
  <c r="H48" i="1"/>
  <c r="G48" i="1"/>
  <c r="F48" i="1"/>
  <c r="E47" i="1"/>
  <c r="E43" i="1" s="1"/>
  <c r="E46" i="1"/>
  <c r="E45" i="1"/>
  <c r="E44" i="1"/>
  <c r="V43" i="1"/>
  <c r="U43" i="1"/>
  <c r="P43" i="1"/>
  <c r="K43" i="1"/>
  <c r="J43" i="1"/>
  <c r="I43" i="1"/>
  <c r="H43" i="1"/>
  <c r="G43" i="1"/>
  <c r="F43" i="1"/>
  <c r="E42" i="1"/>
  <c r="P41" i="1"/>
  <c r="K41" i="1"/>
  <c r="E41" i="1" s="1"/>
  <c r="E38" i="1" s="1"/>
  <c r="E40" i="1"/>
  <c r="E39" i="1"/>
  <c r="V38" i="1"/>
  <c r="U38" i="1"/>
  <c r="P38" i="1"/>
  <c r="J38" i="1"/>
  <c r="I38" i="1"/>
  <c r="H38" i="1"/>
  <c r="G38" i="1"/>
  <c r="F38" i="1"/>
  <c r="E37" i="1"/>
  <c r="P36" i="1"/>
  <c r="K36" i="1"/>
  <c r="K33" i="1" s="1"/>
  <c r="F36" i="1"/>
  <c r="E35" i="1"/>
  <c r="E34" i="1"/>
  <c r="V33" i="1"/>
  <c r="U33" i="1"/>
  <c r="P33" i="1"/>
  <c r="J33" i="1"/>
  <c r="I33" i="1"/>
  <c r="H33" i="1"/>
  <c r="G33" i="1"/>
  <c r="F33" i="1"/>
  <c r="E32" i="1"/>
  <c r="K31" i="1"/>
  <c r="E31" i="1" s="1"/>
  <c r="E30" i="1"/>
  <c r="E29" i="1"/>
  <c r="E28" i="1" s="1"/>
  <c r="V28" i="1"/>
  <c r="U28" i="1"/>
  <c r="P28" i="1"/>
  <c r="J28" i="1"/>
  <c r="I28" i="1"/>
  <c r="H28" i="1"/>
  <c r="G28" i="1"/>
  <c r="F28" i="1"/>
  <c r="E27" i="1"/>
  <c r="K26" i="1"/>
  <c r="E26" i="1"/>
  <c r="E25" i="1"/>
  <c r="E24" i="1"/>
  <c r="V23" i="1"/>
  <c r="U23" i="1"/>
  <c r="P23" i="1"/>
  <c r="K23" i="1"/>
  <c r="J23" i="1"/>
  <c r="I23" i="1"/>
  <c r="H23" i="1"/>
  <c r="G23" i="1"/>
  <c r="F23" i="1"/>
  <c r="E23" i="1"/>
  <c r="P22" i="1"/>
  <c r="E22" i="1"/>
  <c r="E19" i="1"/>
  <c r="V18" i="1"/>
  <c r="U18" i="1"/>
  <c r="P18" i="1"/>
  <c r="F18" i="1"/>
  <c r="E17" i="1"/>
  <c r="E16" i="1"/>
  <c r="V15" i="1"/>
  <c r="U15" i="1"/>
  <c r="P15" i="1"/>
  <c r="J15" i="1"/>
  <c r="I15" i="1"/>
  <c r="H15" i="1"/>
  <c r="G15" i="1"/>
  <c r="F15" i="1"/>
  <c r="F14" i="1"/>
  <c r="F104" i="1" s="1"/>
  <c r="E104" i="1" s="1"/>
  <c r="V13" i="1"/>
  <c r="V10" i="1" s="1"/>
  <c r="U13" i="1"/>
  <c r="P13" i="1"/>
  <c r="P103" i="1" s="1"/>
  <c r="F13" i="1"/>
  <c r="F12" i="1"/>
  <c r="F102" i="1" s="1"/>
  <c r="E102" i="1" s="1"/>
  <c r="F11" i="1"/>
  <c r="E11" i="1" s="1"/>
  <c r="U10" i="1"/>
  <c r="P10" i="1"/>
  <c r="J10" i="1"/>
  <c r="I10" i="1"/>
  <c r="H10" i="1"/>
  <c r="G10" i="1"/>
  <c r="F100" i="1" l="1"/>
  <c r="E101" i="1"/>
  <c r="P100" i="1"/>
  <c r="E48" i="1"/>
  <c r="E12" i="1"/>
  <c r="E14" i="1"/>
  <c r="K18" i="1"/>
  <c r="K28" i="1"/>
  <c r="K38" i="1"/>
  <c r="K58" i="1"/>
  <c r="E75" i="1"/>
  <c r="E74" i="1" s="1"/>
  <c r="F103" i="1"/>
  <c r="V103" i="1"/>
  <c r="V100" i="1" s="1"/>
  <c r="E36" i="1"/>
  <c r="E33" i="1" s="1"/>
  <c r="P74" i="1"/>
  <c r="F10" i="1"/>
  <c r="K15" i="1" l="1"/>
  <c r="E15" i="1" s="1"/>
  <c r="K13" i="1"/>
  <c r="E18" i="1"/>
  <c r="K10" i="1" l="1"/>
  <c r="K103" i="1"/>
  <c r="E13" i="1"/>
  <c r="E10" i="1" s="1"/>
  <c r="K100" i="1" l="1"/>
  <c r="E100" i="1" s="1"/>
  <c r="E103" i="1"/>
</calcChain>
</file>

<file path=xl/comments1.xml><?xml version="1.0" encoding="utf-8"?>
<comments xmlns="http://schemas.openxmlformats.org/spreadsheetml/2006/main">
  <authors>
    <author>Автор</author>
  </authors>
  <commentList>
    <comment ref="W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Результаты дают Бородак Г.Н и Кузнецова О.А.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19-УЗИО
0-ЖКХ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127-УЗИО
3-ЖКХ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49-УЗИО
5-ЖКХ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70-УЗИО
4-ЖКХ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50
 ЖКХБородак 0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100
 ЖКХБородак 3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105
 ЖКХБородак 4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111
 ЖКХБородак Жукова 9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Бородак Г.Н.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ЖКХ Шишлакова</t>
        </r>
      </text>
    </comment>
    <comment ref="W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Железняк И.Н.</t>
        </r>
      </text>
    </comment>
    <comment ref="W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
</t>
        </r>
      </text>
    </comment>
  </commentList>
</comments>
</file>

<file path=xl/sharedStrings.xml><?xml version="1.0" encoding="utf-8"?>
<sst xmlns="http://schemas.openxmlformats.org/spreadsheetml/2006/main" count="349" uniqueCount="82">
  <si>
    <t xml:space="preserve">               </t>
  </si>
  <si>
    <t xml:space="preserve">                    « 6. Перечень мероприятий Подпрограммы  I «Эффективное управление имущественным комплексом»    </t>
  </si>
  <si>
    <t xml:space="preserve">      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</si>
  <si>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</si>
  <si>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</si>
  <si>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</si>
  <si>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</si>
  <si>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</si>
  <si>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</si>
  <si>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</si>
  <si>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</si>
  <si>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</si>
  <si>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</si>
  <si>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</si>
  <si>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</si>
  <si>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 xml:space="preserve">Основное мероприятие 02 «Управление имуществом, находящимся в муниципальной собственности, и выполнение кадастровых работ» </t>
  </si>
  <si>
    <t>2023-2027 г.г.</t>
  </si>
  <si>
    <t>Итого:</t>
  </si>
  <si>
    <t>Управления   земельно-имущественных отношений, Отдел эконом.мониторинга  и отчетности УЖКХ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</si>
  <si>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</si>
  <si>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</si>
  <si>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</si>
  <si>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</si>
  <si>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</si>
  <si>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02.01 «Расходы связанные с владением, пользованием и распоряжением имуществом, находящимся в муниципальной собственности городского округа»
</t>
  </si>
  <si>
    <t>0,00000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</si>
  <si>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</si>
  <si>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</t>
  </si>
  <si>
    <t xml:space="preserve">В том числе по кварталам: </t>
  </si>
  <si>
    <t>Итого
2025 год</t>
  </si>
  <si>
    <t>I</t>
  </si>
  <si>
    <t>II</t>
  </si>
  <si>
    <t>III</t>
  </si>
  <si>
    <t>IV</t>
  </si>
  <si>
    <t>1 квартал</t>
  </si>
  <si>
    <t>1 полугодие</t>
  </si>
  <si>
    <t>9 месяцев</t>
  </si>
  <si>
    <t>12 месяцев</t>
  </si>
  <si>
    <t>1.1.1</t>
  </si>
  <si>
    <t xml:space="preserve">                                                              Оценка объектов недвижимого имущества и земельных участков, государственная собственность на которые не разграничена              </t>
  </si>
  <si>
    <t xml:space="preserve">Отдел земельных отношений, отдел управления муниципальным имуществом Управления   земельно-имущественных отношений </t>
  </si>
  <si>
    <t>1.1.2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</si>
  <si>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</si>
  <si>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 xml:space="preserve">Отдел земельных отношений Управления земельно-имущественных отношений            </t>
  </si>
  <si>
    <t>1.1.3</t>
  </si>
  <si>
    <t xml:space="preserve">                                                   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                </t>
  </si>
  <si>
    <t>1.1.4</t>
  </si>
  <si>
    <t xml:space="preserve"> Ремонт муниципального жилищного фонда</t>
  </si>
  <si>
    <t xml:space="preserve"> Отдел эконом.мониторинга  и отчетности УЖКХ</t>
  </si>
  <si>
    <t>1.1.5</t>
  </si>
  <si>
    <t>Расходы, связанные с оплатой по имущественным договорам</t>
  </si>
  <si>
    <t xml:space="preserve">Отдел земельных отношений Управления земельно-имущественных отношений       </t>
  </si>
  <si>
    <t>1.1.6</t>
  </si>
  <si>
    <t>Расходы, связанные с содержанием муниципального имущества</t>
  </si>
  <si>
    <t>1.1.7</t>
  </si>
  <si>
    <t>Ремонт муниципальных нежилых помещений</t>
  </si>
  <si>
    <t>1.2</t>
  </si>
  <si>
    <t>Мероприятие 02.02 «Взносы на капитальный ремонт общего имущества многоквартирных домов»</t>
  </si>
  <si>
    <t>Отдел эконом. Мониторинга и отчетности УЖКХ</t>
  </si>
  <si>
    <t>Количество объектов, по которым произведена оплата взносов на капитальный ремонт, единиц</t>
  </si>
  <si>
    <t xml:space="preserve">В том числе по 4 кварталам: </t>
  </si>
  <si>
    <t>-</t>
  </si>
  <si>
    <t>1.3</t>
  </si>
  <si>
    <t>Мероприятие 02.03.
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</t>
  </si>
  <si>
    <t>Управление градостроительной деятельностью</t>
  </si>
  <si>
    <t xml:space="preserve"> Количество объектов, в отношении которых проведены кадастровые работы и утверждены карты-планы территорий, единиц</t>
  </si>
  <si>
    <t>2</t>
  </si>
  <si>
    <t xml:space="preserve">Основное мероприятие 03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    </t>
  </si>
  <si>
    <t>2.1</t>
  </si>
  <si>
    <t xml:space="preserve"> Мероприятие 03.01.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
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</si>
  <si>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</si>
  <si>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3</t>
  </si>
  <si>
    <t>Основное мероприятие 04.
 Создание условий для реализации полномочий органов местного самоуправления</t>
  </si>
  <si>
    <t xml:space="preserve">Отдел земельных отношений Управления земельно-имущественных отношений          </t>
  </si>
  <si>
    <t>3.1</t>
  </si>
  <si>
    <t>Мероприятие 04.01 «Обеспечение деятельности муниципальных органов в сфере земельно-имущественных отношений»</t>
  </si>
  <si>
    <t xml:space="preserve"> Количество объектов, в отношении которых обеспечивалась деятельность муниципальных органов в сфере земельно-имущественных отношений, единиц </t>
  </si>
  <si>
    <t>4</t>
  </si>
  <si>
    <t>Итого по подпрограмме</t>
  </si>
  <si>
    <t>&gt;&gt;.</t>
  </si>
  <si>
    <t>___________________________</t>
  </si>
  <si>
    <t xml:space="preserve">Приложение №2  к постановлению
Администрации городского округа Жуковский
от «17» ноября 2025 года  № 1745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</si>
</sst>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7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4" xfId="0" applyFont="1" applyBorder="1"/>
    <xf numFmtId="49" fontId="1" fillId="0" borderId="1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3" fillId="0" borderId="17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27" xfId="0" applyNumberFormat="1" applyFont="1" applyBorder="1" applyAlignment="1">
      <alignment horizontal="center" vertical="top" wrapText="1"/>
    </xf>
    <xf numFmtId="164" fontId="1" fillId="0" borderId="2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top" wrapText="1"/>
    </xf>
    <xf numFmtId="0" fontId="3" fillId="0" borderId="16" xfId="0" applyFont="1" applyBorder="1"/>
    <xf numFmtId="0" fontId="3" fillId="0" borderId="20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0"/>
  <sheetViews>
    <sheetView tabSelected="1" workbookViewId="0">
      <selection activeCell="A3" sqref="A3:W3"/>
    </sheetView>
  </sheetViews>
  <sheetFormatPr defaultRowHeight="15" x14ac:dyDescent="0.25"/>
  <cols>
    <col min="1" max="1" width="8.42578125" style="25" customWidth="1"/>
    <col min="2" max="2" width="24" style="25" customWidth="1"/>
    <col min="3" max="3" width="15.28515625" style="25" customWidth="1"/>
    <col min="4" max="4" width="19.28515625" style="25" customWidth="1"/>
    <col min="5" max="5" width="21.28515625" style="25" customWidth="1"/>
    <col min="6" max="6" width="14.85546875" style="25" customWidth="1"/>
    <col min="7" max="7" width="14.42578125" style="25" hidden="1" customWidth="1"/>
    <col min="8" max="8" width="0" style="25" hidden="1" customWidth="1"/>
    <col min="9" max="9" width="10.42578125" style="25" hidden="1" customWidth="1"/>
    <col min="10" max="10" width="10.28515625" style="25" hidden="1" customWidth="1"/>
    <col min="11" max="11" width="15" style="25" customWidth="1"/>
    <col min="12" max="15" width="15" style="25" hidden="1" customWidth="1"/>
    <col min="16" max="20" width="15.28515625" style="25" customWidth="1"/>
    <col min="21" max="22" width="14.85546875" style="25" customWidth="1"/>
    <col min="23" max="23" width="24.85546875" style="25" customWidth="1"/>
    <col min="24" max="16384" width="9.140625" style="3"/>
  </cols>
  <sheetData>
    <row r="1" spans="1:23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</row>
    <row r="2" spans="1:23" ht="129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  <c r="N2" s="4"/>
      <c r="O2" s="4"/>
      <c r="P2" s="145"/>
      <c r="Q2" s="145"/>
      <c r="R2" s="145"/>
      <c r="S2" s="145"/>
      <c r="T2" s="145" t="s">
        <v>81</v>
      </c>
      <c r="U2" s="145"/>
      <c r="V2" s="145"/>
      <c r="W2" s="145"/>
    </row>
    <row r="3" spans="1:23" ht="15.75" x14ac:dyDescent="0.25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</row>
    <row r="4" spans="1:23" ht="15.75" x14ac:dyDescent="0.25">
      <c r="A4" s="146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15.75" x14ac:dyDescent="0.25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</row>
    <row r="6" spans="1:23" ht="15.75" x14ac:dyDescent="0.25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spans="1:23" ht="15.75" customHeight="1" x14ac:dyDescent="0.25">
      <c r="A7" s="41" t="s">
        <v>3</v>
      </c>
      <c r="B7" s="41" t="s">
        <v>4</v>
      </c>
      <c r="C7" s="41" t="s">
        <v>5</v>
      </c>
      <c r="D7" s="41" t="s">
        <v>6</v>
      </c>
      <c r="E7" s="41" t="s">
        <v>7</v>
      </c>
      <c r="F7" s="138" t="s">
        <v>8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41" t="s">
        <v>9</v>
      </c>
    </row>
    <row r="8" spans="1:23" ht="34.5" customHeight="1" x14ac:dyDescent="0.25">
      <c r="A8" s="42"/>
      <c r="B8" s="71"/>
      <c r="C8" s="71"/>
      <c r="D8" s="71"/>
      <c r="E8" s="71"/>
      <c r="F8" s="138" t="s">
        <v>10</v>
      </c>
      <c r="G8" s="139"/>
      <c r="H8" s="139"/>
      <c r="I8" s="139"/>
      <c r="J8" s="140"/>
      <c r="K8" s="138" t="s">
        <v>11</v>
      </c>
      <c r="L8" s="141"/>
      <c r="M8" s="141"/>
      <c r="N8" s="141"/>
      <c r="O8" s="142"/>
      <c r="P8" s="138" t="s">
        <v>12</v>
      </c>
      <c r="Q8" s="141"/>
      <c r="R8" s="141"/>
      <c r="S8" s="141"/>
      <c r="T8" s="142"/>
      <c r="U8" s="6" t="s">
        <v>13</v>
      </c>
      <c r="V8" s="6" t="s">
        <v>14</v>
      </c>
      <c r="W8" s="71"/>
    </row>
    <row r="9" spans="1:23" ht="24.75" customHeight="1" x14ac:dyDescent="0.25">
      <c r="A9" s="7">
        <v>1</v>
      </c>
      <c r="B9" s="8">
        <v>2</v>
      </c>
      <c r="C9" s="8">
        <v>3</v>
      </c>
      <c r="D9" s="6">
        <v>4</v>
      </c>
      <c r="E9" s="6">
        <v>5</v>
      </c>
      <c r="F9" s="143">
        <v>6</v>
      </c>
      <c r="G9" s="139"/>
      <c r="H9" s="139"/>
      <c r="I9" s="139"/>
      <c r="J9" s="140"/>
      <c r="K9" s="43">
        <v>7</v>
      </c>
      <c r="L9" s="144"/>
      <c r="M9" s="144"/>
      <c r="N9" s="144"/>
      <c r="O9" s="64"/>
      <c r="P9" s="138">
        <v>8</v>
      </c>
      <c r="Q9" s="141"/>
      <c r="R9" s="141"/>
      <c r="S9" s="141"/>
      <c r="T9" s="142"/>
      <c r="U9" s="6">
        <v>9</v>
      </c>
      <c r="V9" s="6">
        <v>10</v>
      </c>
      <c r="W9" s="6">
        <v>11</v>
      </c>
    </row>
    <row r="10" spans="1:23" ht="15.75" x14ac:dyDescent="0.25">
      <c r="A10" s="130">
        <v>1</v>
      </c>
      <c r="B10" s="133" t="s">
        <v>15</v>
      </c>
      <c r="C10" s="81" t="s">
        <v>16</v>
      </c>
      <c r="D10" s="9" t="s">
        <v>17</v>
      </c>
      <c r="E10" s="10">
        <f>E11+E12+E13+E14</f>
        <v>203915.85559000002</v>
      </c>
      <c r="F10" s="136">
        <f t="shared" ref="F10:J10" si="0">F11+F12+F13+F14</f>
        <v>37477.994630000001</v>
      </c>
      <c r="G10" s="137">
        <f t="shared" si="0"/>
        <v>0</v>
      </c>
      <c r="H10" s="137">
        <f t="shared" si="0"/>
        <v>0</v>
      </c>
      <c r="I10" s="137">
        <f t="shared" si="0"/>
        <v>0</v>
      </c>
      <c r="J10" s="137">
        <f t="shared" si="0"/>
        <v>0</v>
      </c>
      <c r="K10" s="129">
        <f>K11+K12+K13+K14</f>
        <v>48337.582630000004</v>
      </c>
      <c r="L10" s="129"/>
      <c r="M10" s="129"/>
      <c r="N10" s="129"/>
      <c r="O10" s="129"/>
      <c r="P10" s="87">
        <f t="shared" ref="P10:V10" si="1">P11+P12+P13+P14</f>
        <v>59308.131179999997</v>
      </c>
      <c r="Q10" s="85"/>
      <c r="R10" s="85"/>
      <c r="S10" s="85"/>
      <c r="T10" s="86"/>
      <c r="U10" s="11">
        <f t="shared" si="1"/>
        <v>38508.75834</v>
      </c>
      <c r="V10" s="11">
        <f t="shared" si="1"/>
        <v>20283.38881</v>
      </c>
      <c r="W10" s="41" t="s">
        <v>18</v>
      </c>
    </row>
    <row r="11" spans="1:23" ht="49.5" customHeight="1" x14ac:dyDescent="0.25">
      <c r="A11" s="131"/>
      <c r="B11" s="134"/>
      <c r="C11" s="82"/>
      <c r="D11" s="9" t="s">
        <v>19</v>
      </c>
      <c r="E11" s="12">
        <f t="shared" ref="E11:E19" si="2">F11+K11+P11+U11+V11</f>
        <v>0</v>
      </c>
      <c r="F11" s="127">
        <f>F16+F59+F67</f>
        <v>0</v>
      </c>
      <c r="G11" s="127"/>
      <c r="H11" s="127"/>
      <c r="I11" s="127"/>
      <c r="J11" s="128"/>
      <c r="K11" s="129">
        <v>0</v>
      </c>
      <c r="L11" s="129"/>
      <c r="M11" s="129"/>
      <c r="N11" s="129"/>
      <c r="O11" s="129"/>
      <c r="P11" s="63">
        <v>0</v>
      </c>
      <c r="Q11" s="61"/>
      <c r="R11" s="61"/>
      <c r="S11" s="61"/>
      <c r="T11" s="62"/>
      <c r="U11" s="13">
        <v>0</v>
      </c>
      <c r="V11" s="13">
        <v>0</v>
      </c>
      <c r="W11" s="126"/>
    </row>
    <row r="12" spans="1:23" ht="47.25" x14ac:dyDescent="0.25">
      <c r="A12" s="131"/>
      <c r="B12" s="134"/>
      <c r="C12" s="82"/>
      <c r="D12" s="9" t="s">
        <v>20</v>
      </c>
      <c r="E12" s="12">
        <f t="shared" si="2"/>
        <v>0</v>
      </c>
      <c r="F12" s="127">
        <f>F17+F60+F68</f>
        <v>0</v>
      </c>
      <c r="G12" s="127"/>
      <c r="H12" s="127"/>
      <c r="I12" s="127"/>
      <c r="J12" s="128"/>
      <c r="K12" s="129">
        <v>0</v>
      </c>
      <c r="L12" s="129"/>
      <c r="M12" s="129"/>
      <c r="N12" s="129"/>
      <c r="O12" s="129"/>
      <c r="P12" s="63">
        <v>0</v>
      </c>
      <c r="Q12" s="61"/>
      <c r="R12" s="61"/>
      <c r="S12" s="61"/>
      <c r="T12" s="62"/>
      <c r="U12" s="13">
        <v>0</v>
      </c>
      <c r="V12" s="13">
        <v>0</v>
      </c>
      <c r="W12" s="126"/>
    </row>
    <row r="13" spans="1:23" ht="51.75" customHeight="1" x14ac:dyDescent="0.25">
      <c r="A13" s="131"/>
      <c r="B13" s="134"/>
      <c r="C13" s="82"/>
      <c r="D13" s="9" t="s">
        <v>21</v>
      </c>
      <c r="E13" s="12">
        <f t="shared" si="2"/>
        <v>203915.85559000002</v>
      </c>
      <c r="F13" s="127">
        <f>F18+F61+F69</f>
        <v>37477.994630000001</v>
      </c>
      <c r="G13" s="127"/>
      <c r="H13" s="127"/>
      <c r="I13" s="127"/>
      <c r="J13" s="128"/>
      <c r="K13" s="129">
        <f>K18+K61+K69</f>
        <v>48337.582630000004</v>
      </c>
      <c r="L13" s="129"/>
      <c r="M13" s="129"/>
      <c r="N13" s="129"/>
      <c r="O13" s="129"/>
      <c r="P13" s="63">
        <f t="shared" ref="P13:V13" si="3">P18+P61+P69</f>
        <v>59308.131179999997</v>
      </c>
      <c r="Q13" s="61"/>
      <c r="R13" s="61"/>
      <c r="S13" s="61"/>
      <c r="T13" s="62"/>
      <c r="U13" s="13">
        <f t="shared" si="3"/>
        <v>38508.75834</v>
      </c>
      <c r="V13" s="13">
        <f t="shared" si="3"/>
        <v>20283.38881</v>
      </c>
      <c r="W13" s="126"/>
    </row>
    <row r="14" spans="1:23" ht="42" customHeight="1" x14ac:dyDescent="0.25">
      <c r="A14" s="132"/>
      <c r="B14" s="135"/>
      <c r="C14" s="83"/>
      <c r="D14" s="9" t="s">
        <v>22</v>
      </c>
      <c r="E14" s="12">
        <f t="shared" si="2"/>
        <v>0</v>
      </c>
      <c r="F14" s="127">
        <f>F19+F62+F70</f>
        <v>0</v>
      </c>
      <c r="G14" s="127"/>
      <c r="H14" s="127"/>
      <c r="I14" s="127"/>
      <c r="J14" s="128"/>
      <c r="K14" s="129">
        <v>0</v>
      </c>
      <c r="L14" s="129"/>
      <c r="M14" s="129"/>
      <c r="N14" s="129"/>
      <c r="O14" s="129"/>
      <c r="P14" s="63">
        <v>0</v>
      </c>
      <c r="Q14" s="61"/>
      <c r="R14" s="61"/>
      <c r="S14" s="61"/>
      <c r="T14" s="62"/>
      <c r="U14" s="13">
        <v>0</v>
      </c>
      <c r="V14" s="13">
        <v>0</v>
      </c>
      <c r="W14" s="126"/>
    </row>
    <row r="15" spans="1:23" ht="15.75" customHeight="1" x14ac:dyDescent="0.25">
      <c r="A15" s="77" t="s">
        <v>23</v>
      </c>
      <c r="B15" s="99" t="s">
        <v>24</v>
      </c>
      <c r="C15" s="81" t="s">
        <v>16</v>
      </c>
      <c r="D15" s="9" t="s">
        <v>17</v>
      </c>
      <c r="E15" s="12">
        <f t="shared" si="2"/>
        <v>76372.159589999996</v>
      </c>
      <c r="F15" s="117">
        <f t="shared" ref="F15:J15" si="4">F16+F17+F18+F19</f>
        <v>8220.9329900000012</v>
      </c>
      <c r="G15" s="118">
        <f t="shared" si="4"/>
        <v>0</v>
      </c>
      <c r="H15" s="118">
        <f t="shared" si="4"/>
        <v>0</v>
      </c>
      <c r="I15" s="118">
        <f t="shared" si="4"/>
        <v>0</v>
      </c>
      <c r="J15" s="119">
        <f t="shared" si="4"/>
        <v>0</v>
      </c>
      <c r="K15" s="120">
        <f>K16+K17+K18+K19</f>
        <v>12255.870149999999</v>
      </c>
      <c r="L15" s="121"/>
      <c r="M15" s="121"/>
      <c r="N15" s="121"/>
      <c r="O15" s="122"/>
      <c r="P15" s="87">
        <f>P16+P17+P18+P19</f>
        <v>21567.244149999999</v>
      </c>
      <c r="Q15" s="85"/>
      <c r="R15" s="85"/>
      <c r="S15" s="85"/>
      <c r="T15" s="86"/>
      <c r="U15" s="11">
        <f>U16+U17+U18+U19</f>
        <v>24276.742149999998</v>
      </c>
      <c r="V15" s="14">
        <f>V16+V17+V18+V19</f>
        <v>10051.370150000001</v>
      </c>
      <c r="W15" s="99" t="s">
        <v>18</v>
      </c>
    </row>
    <row r="16" spans="1:23" ht="63" x14ac:dyDescent="0.25">
      <c r="A16" s="78"/>
      <c r="B16" s="116"/>
      <c r="C16" s="82"/>
      <c r="D16" s="9" t="s">
        <v>19</v>
      </c>
      <c r="E16" s="12">
        <f t="shared" si="2"/>
        <v>0</v>
      </c>
      <c r="F16" s="110" t="s">
        <v>25</v>
      </c>
      <c r="G16" s="111"/>
      <c r="H16" s="111"/>
      <c r="I16" s="111"/>
      <c r="J16" s="112"/>
      <c r="K16" s="113" t="s">
        <v>25</v>
      </c>
      <c r="L16" s="114"/>
      <c r="M16" s="114"/>
      <c r="N16" s="114"/>
      <c r="O16" s="115"/>
      <c r="P16" s="63" t="s">
        <v>25</v>
      </c>
      <c r="Q16" s="61"/>
      <c r="R16" s="61"/>
      <c r="S16" s="61"/>
      <c r="T16" s="62"/>
      <c r="U16" s="10" t="s">
        <v>25</v>
      </c>
      <c r="V16" s="10" t="s">
        <v>25</v>
      </c>
      <c r="W16" s="99"/>
    </row>
    <row r="17" spans="1:23" ht="47.25" x14ac:dyDescent="0.25">
      <c r="A17" s="78"/>
      <c r="B17" s="116"/>
      <c r="C17" s="82"/>
      <c r="D17" s="9" t="s">
        <v>20</v>
      </c>
      <c r="E17" s="12">
        <f t="shared" si="2"/>
        <v>0</v>
      </c>
      <c r="F17" s="110" t="s">
        <v>25</v>
      </c>
      <c r="G17" s="111"/>
      <c r="H17" s="111"/>
      <c r="I17" s="111"/>
      <c r="J17" s="112"/>
      <c r="K17" s="113" t="s">
        <v>25</v>
      </c>
      <c r="L17" s="114"/>
      <c r="M17" s="114"/>
      <c r="N17" s="114"/>
      <c r="O17" s="115"/>
      <c r="P17" s="63" t="s">
        <v>25</v>
      </c>
      <c r="Q17" s="61"/>
      <c r="R17" s="61"/>
      <c r="S17" s="61"/>
      <c r="T17" s="62"/>
      <c r="U17" s="10" t="s">
        <v>25</v>
      </c>
      <c r="V17" s="10" t="s">
        <v>25</v>
      </c>
      <c r="W17" s="99"/>
    </row>
    <row r="18" spans="1:23" ht="63" x14ac:dyDescent="0.25">
      <c r="A18" s="78"/>
      <c r="B18" s="116"/>
      <c r="C18" s="82"/>
      <c r="D18" s="9" t="s">
        <v>21</v>
      </c>
      <c r="E18" s="12">
        <f t="shared" si="2"/>
        <v>76372.159589999996</v>
      </c>
      <c r="F18" s="110">
        <f>F26+F31+F36+F41+F46+F51+F56</f>
        <v>8220.9329900000012</v>
      </c>
      <c r="G18" s="111"/>
      <c r="H18" s="111"/>
      <c r="I18" s="111"/>
      <c r="J18" s="112"/>
      <c r="K18" s="113">
        <f>K26+K31+K36+K41+K46+K51+K56</f>
        <v>12255.870149999999</v>
      </c>
      <c r="L18" s="114"/>
      <c r="M18" s="114"/>
      <c r="N18" s="114"/>
      <c r="O18" s="115"/>
      <c r="P18" s="63">
        <f>P26+P31+P36+P41+P46+P51+P56</f>
        <v>21567.244149999999</v>
      </c>
      <c r="Q18" s="61"/>
      <c r="R18" s="61"/>
      <c r="S18" s="61"/>
      <c r="T18" s="62"/>
      <c r="U18" s="10">
        <f t="shared" ref="U18:V18" si="5">U26+U31+U36+U41+U46+U51+U56</f>
        <v>24276.742149999998</v>
      </c>
      <c r="V18" s="12">
        <f t="shared" si="5"/>
        <v>10051.370150000001</v>
      </c>
      <c r="W18" s="99"/>
    </row>
    <row r="19" spans="1:23" ht="52.5" customHeight="1" x14ac:dyDescent="0.25">
      <c r="A19" s="78"/>
      <c r="B19" s="116"/>
      <c r="C19" s="83"/>
      <c r="D19" s="9" t="s">
        <v>22</v>
      </c>
      <c r="E19" s="12">
        <f t="shared" si="2"/>
        <v>0</v>
      </c>
      <c r="F19" s="110" t="s">
        <v>25</v>
      </c>
      <c r="G19" s="111"/>
      <c r="H19" s="111"/>
      <c r="I19" s="111"/>
      <c r="J19" s="112"/>
      <c r="K19" s="113" t="s">
        <v>25</v>
      </c>
      <c r="L19" s="114"/>
      <c r="M19" s="114"/>
      <c r="N19" s="114"/>
      <c r="O19" s="115"/>
      <c r="P19" s="63" t="s">
        <v>25</v>
      </c>
      <c r="Q19" s="61"/>
      <c r="R19" s="61"/>
      <c r="S19" s="61"/>
      <c r="T19" s="62"/>
      <c r="U19" s="10" t="s">
        <v>25</v>
      </c>
      <c r="V19" s="10" t="s">
        <v>25</v>
      </c>
      <c r="W19" s="99"/>
    </row>
    <row r="20" spans="1:23" ht="15" customHeight="1" x14ac:dyDescent="0.25">
      <c r="A20" s="78"/>
      <c r="B20" s="123" t="s">
        <v>26</v>
      </c>
      <c r="C20" s="105" t="s">
        <v>16</v>
      </c>
      <c r="D20" s="69"/>
      <c r="E20" s="41" t="s">
        <v>27</v>
      </c>
      <c r="F20" s="41" t="s">
        <v>10</v>
      </c>
      <c r="G20" s="38" t="s">
        <v>28</v>
      </c>
      <c r="H20" s="39"/>
      <c r="I20" s="39"/>
      <c r="J20" s="40"/>
      <c r="K20" s="41" t="s">
        <v>11</v>
      </c>
      <c r="L20" s="38" t="s">
        <v>28</v>
      </c>
      <c r="M20" s="39"/>
      <c r="N20" s="39"/>
      <c r="O20" s="40"/>
      <c r="P20" s="41" t="s">
        <v>29</v>
      </c>
      <c r="Q20" s="38" t="s">
        <v>28</v>
      </c>
      <c r="R20" s="39"/>
      <c r="S20" s="39"/>
      <c r="T20" s="40"/>
      <c r="U20" s="41" t="s">
        <v>13</v>
      </c>
      <c r="V20" s="103" t="s">
        <v>14</v>
      </c>
      <c r="W20" s="99"/>
    </row>
    <row r="21" spans="1:23" ht="20.25" customHeight="1" x14ac:dyDescent="0.25">
      <c r="A21" s="78"/>
      <c r="B21" s="124"/>
      <c r="C21" s="106"/>
      <c r="D21" s="108"/>
      <c r="E21" s="42"/>
      <c r="F21" s="42"/>
      <c r="G21" s="15" t="s">
        <v>30</v>
      </c>
      <c r="H21" s="15" t="s">
        <v>31</v>
      </c>
      <c r="I21" s="15" t="s">
        <v>32</v>
      </c>
      <c r="J21" s="15" t="s">
        <v>33</v>
      </c>
      <c r="K21" s="42"/>
      <c r="L21" s="15" t="s">
        <v>34</v>
      </c>
      <c r="M21" s="15" t="s">
        <v>35</v>
      </c>
      <c r="N21" s="15" t="s">
        <v>36</v>
      </c>
      <c r="O21" s="15" t="s">
        <v>37</v>
      </c>
      <c r="P21" s="42"/>
      <c r="Q21" s="15" t="s">
        <v>34</v>
      </c>
      <c r="R21" s="15" t="s">
        <v>35</v>
      </c>
      <c r="S21" s="15" t="s">
        <v>36</v>
      </c>
      <c r="T21" s="15" t="s">
        <v>37</v>
      </c>
      <c r="U21" s="42"/>
      <c r="V21" s="104"/>
      <c r="W21" s="99"/>
    </row>
    <row r="22" spans="1:23" ht="144" customHeight="1" x14ac:dyDescent="0.25">
      <c r="A22" s="79"/>
      <c r="B22" s="125"/>
      <c r="C22" s="107"/>
      <c r="D22" s="109"/>
      <c r="E22" s="6">
        <f>F22+K22+P22+U22+V22</f>
        <v>809</v>
      </c>
      <c r="F22" s="6">
        <v>150</v>
      </c>
      <c r="G22" s="6">
        <v>19</v>
      </c>
      <c r="H22" s="6">
        <v>130</v>
      </c>
      <c r="I22" s="6">
        <v>54</v>
      </c>
      <c r="J22" s="6">
        <v>74</v>
      </c>
      <c r="K22" s="6">
        <v>120</v>
      </c>
      <c r="L22" s="6">
        <v>50</v>
      </c>
      <c r="M22" s="6">
        <v>103</v>
      </c>
      <c r="N22" s="6">
        <v>109</v>
      </c>
      <c r="O22" s="6">
        <v>120</v>
      </c>
      <c r="P22" s="6">
        <f>T22</f>
        <v>123</v>
      </c>
      <c r="Q22" s="6">
        <v>50</v>
      </c>
      <c r="R22" s="6">
        <v>75</v>
      </c>
      <c r="S22" s="6">
        <v>90</v>
      </c>
      <c r="T22" s="6">
        <v>123</v>
      </c>
      <c r="U22" s="6">
        <v>208</v>
      </c>
      <c r="V22" s="16">
        <v>208</v>
      </c>
      <c r="W22" s="99"/>
    </row>
    <row r="23" spans="1:23" ht="15.75" x14ac:dyDescent="0.25">
      <c r="A23" s="88" t="s">
        <v>38</v>
      </c>
      <c r="B23" s="99" t="s">
        <v>39</v>
      </c>
      <c r="C23" s="81" t="s">
        <v>16</v>
      </c>
      <c r="D23" s="9" t="s">
        <v>17</v>
      </c>
      <c r="E23" s="17">
        <f>E24+E25+E26+E27</f>
        <v>3838.8440000000001</v>
      </c>
      <c r="F23" s="57">
        <f t="shared" ref="F23:J23" si="6">F24+F25+F26+F27</f>
        <v>283.84399999999999</v>
      </c>
      <c r="G23" s="58">
        <f t="shared" si="6"/>
        <v>0</v>
      </c>
      <c r="H23" s="58">
        <f t="shared" si="6"/>
        <v>0</v>
      </c>
      <c r="I23" s="58">
        <f t="shared" si="6"/>
        <v>0</v>
      </c>
      <c r="J23" s="59">
        <f t="shared" si="6"/>
        <v>0</v>
      </c>
      <c r="K23" s="84">
        <f>K24+K25+K26+K27</f>
        <v>555</v>
      </c>
      <c r="L23" s="85"/>
      <c r="M23" s="85"/>
      <c r="N23" s="85"/>
      <c r="O23" s="86"/>
      <c r="P23" s="87">
        <f>P24+P25+P26+P27</f>
        <v>1000</v>
      </c>
      <c r="Q23" s="85"/>
      <c r="R23" s="85"/>
      <c r="S23" s="85"/>
      <c r="T23" s="86"/>
      <c r="U23" s="18">
        <f>U24+U25+U26+U27</f>
        <v>1000</v>
      </c>
      <c r="V23" s="19">
        <f>V24+V25+V26+V27</f>
        <v>1000</v>
      </c>
      <c r="W23" s="20"/>
    </row>
    <row r="24" spans="1:23" ht="63" customHeight="1" x14ac:dyDescent="0.25">
      <c r="A24" s="88"/>
      <c r="B24" s="99"/>
      <c r="C24" s="82"/>
      <c r="D24" s="9" t="s">
        <v>19</v>
      </c>
      <c r="E24" s="17">
        <f>F24+K24+P24+U24+V24</f>
        <v>0</v>
      </c>
      <c r="F24" s="57">
        <v>0</v>
      </c>
      <c r="G24" s="58"/>
      <c r="H24" s="58"/>
      <c r="I24" s="58"/>
      <c r="J24" s="59"/>
      <c r="K24" s="60">
        <v>0</v>
      </c>
      <c r="L24" s="61"/>
      <c r="M24" s="61"/>
      <c r="N24" s="61"/>
      <c r="O24" s="62"/>
      <c r="P24" s="63">
        <v>0</v>
      </c>
      <c r="Q24" s="61"/>
      <c r="R24" s="61"/>
      <c r="S24" s="61"/>
      <c r="T24" s="62"/>
      <c r="U24" s="10">
        <v>0</v>
      </c>
      <c r="V24" s="10">
        <v>0</v>
      </c>
      <c r="W24" s="100" t="s">
        <v>40</v>
      </c>
    </row>
    <row r="25" spans="1:23" ht="47.25" x14ac:dyDescent="0.25">
      <c r="A25" s="88"/>
      <c r="B25" s="99"/>
      <c r="C25" s="82"/>
      <c r="D25" s="9" t="s">
        <v>20</v>
      </c>
      <c r="E25" s="17">
        <f>F25+K25+P25+U25+V25</f>
        <v>0</v>
      </c>
      <c r="F25" s="57">
        <v>0</v>
      </c>
      <c r="G25" s="58"/>
      <c r="H25" s="58"/>
      <c r="I25" s="58"/>
      <c r="J25" s="59"/>
      <c r="K25" s="60">
        <v>0</v>
      </c>
      <c r="L25" s="61"/>
      <c r="M25" s="61"/>
      <c r="N25" s="61"/>
      <c r="O25" s="62"/>
      <c r="P25" s="63">
        <v>0</v>
      </c>
      <c r="Q25" s="61"/>
      <c r="R25" s="61"/>
      <c r="S25" s="61"/>
      <c r="T25" s="62"/>
      <c r="U25" s="10">
        <v>0</v>
      </c>
      <c r="V25" s="10">
        <v>0</v>
      </c>
      <c r="W25" s="101"/>
    </row>
    <row r="26" spans="1:23" ht="63" x14ac:dyDescent="0.25">
      <c r="A26" s="88"/>
      <c r="B26" s="99"/>
      <c r="C26" s="82"/>
      <c r="D26" s="9" t="s">
        <v>21</v>
      </c>
      <c r="E26" s="17">
        <f>F26+K26+P26+U26+V26</f>
        <v>3838.8440000000001</v>
      </c>
      <c r="F26" s="57">
        <v>283.84399999999999</v>
      </c>
      <c r="G26" s="58"/>
      <c r="H26" s="58"/>
      <c r="I26" s="58"/>
      <c r="J26" s="59"/>
      <c r="K26" s="60">
        <f>500+30+2.5+7.5+7.5+7.5</f>
        <v>555</v>
      </c>
      <c r="L26" s="61"/>
      <c r="M26" s="61"/>
      <c r="N26" s="61"/>
      <c r="O26" s="62"/>
      <c r="P26" s="63">
        <v>1000</v>
      </c>
      <c r="Q26" s="61"/>
      <c r="R26" s="61"/>
      <c r="S26" s="61"/>
      <c r="T26" s="62"/>
      <c r="U26" s="10">
        <v>1000</v>
      </c>
      <c r="V26" s="10">
        <v>1000</v>
      </c>
      <c r="W26" s="101"/>
    </row>
    <row r="27" spans="1:23" ht="31.5" x14ac:dyDescent="0.25">
      <c r="A27" s="88"/>
      <c r="B27" s="99"/>
      <c r="C27" s="83"/>
      <c r="D27" s="9" t="s">
        <v>22</v>
      </c>
      <c r="E27" s="17">
        <f>F27+K27+P27+U27+V27</f>
        <v>0</v>
      </c>
      <c r="F27" s="57">
        <v>0</v>
      </c>
      <c r="G27" s="58"/>
      <c r="H27" s="58"/>
      <c r="I27" s="58"/>
      <c r="J27" s="59"/>
      <c r="K27" s="60">
        <v>0</v>
      </c>
      <c r="L27" s="61"/>
      <c r="M27" s="61"/>
      <c r="N27" s="61"/>
      <c r="O27" s="62"/>
      <c r="P27" s="63">
        <v>0</v>
      </c>
      <c r="Q27" s="61"/>
      <c r="R27" s="61"/>
      <c r="S27" s="61"/>
      <c r="T27" s="62"/>
      <c r="U27" s="10">
        <v>0</v>
      </c>
      <c r="V27" s="10">
        <v>0</v>
      </c>
      <c r="W27" s="101"/>
    </row>
    <row r="28" spans="1:23" ht="15.75" x14ac:dyDescent="0.25">
      <c r="A28" s="88" t="s">
        <v>41</v>
      </c>
      <c r="B28" s="80" t="s">
        <v>42</v>
      </c>
      <c r="C28" s="81" t="s">
        <v>16</v>
      </c>
      <c r="D28" s="9" t="s">
        <v>17</v>
      </c>
      <c r="E28" s="10">
        <f>E29+E30+E31+E32</f>
        <v>6297.0960500000001</v>
      </c>
      <c r="F28" s="57">
        <f t="shared" ref="F28:J28" si="7">F29+F30+F31+F32</f>
        <v>1147.0960500000001</v>
      </c>
      <c r="G28" s="58">
        <f t="shared" si="7"/>
        <v>0</v>
      </c>
      <c r="H28" s="58">
        <f t="shared" si="7"/>
        <v>0</v>
      </c>
      <c r="I28" s="58">
        <f t="shared" si="7"/>
        <v>0</v>
      </c>
      <c r="J28" s="59">
        <f t="shared" si="7"/>
        <v>0</v>
      </c>
      <c r="K28" s="84">
        <f>K29+K30+K31+K32</f>
        <v>1125</v>
      </c>
      <c r="L28" s="85"/>
      <c r="M28" s="85"/>
      <c r="N28" s="85"/>
      <c r="O28" s="86"/>
      <c r="P28" s="87">
        <f t="shared" ref="P28:V28" si="8">P29+P30+P31+P32</f>
        <v>1345</v>
      </c>
      <c r="Q28" s="85"/>
      <c r="R28" s="85"/>
      <c r="S28" s="85"/>
      <c r="T28" s="86"/>
      <c r="U28" s="10">
        <f t="shared" si="8"/>
        <v>1335</v>
      </c>
      <c r="V28" s="10">
        <f t="shared" si="8"/>
        <v>1345</v>
      </c>
      <c r="W28" s="102"/>
    </row>
    <row r="29" spans="1:23" ht="63" x14ac:dyDescent="0.25">
      <c r="A29" s="88"/>
      <c r="B29" s="80"/>
      <c r="C29" s="82"/>
      <c r="D29" s="9" t="s">
        <v>19</v>
      </c>
      <c r="E29" s="10">
        <f>F29+K29+P29+U29+V29</f>
        <v>0</v>
      </c>
      <c r="F29" s="57" t="s">
        <v>25</v>
      </c>
      <c r="G29" s="58"/>
      <c r="H29" s="58"/>
      <c r="I29" s="58"/>
      <c r="J29" s="59"/>
      <c r="K29" s="60" t="s">
        <v>25</v>
      </c>
      <c r="L29" s="61"/>
      <c r="M29" s="61"/>
      <c r="N29" s="61"/>
      <c r="O29" s="62"/>
      <c r="P29" s="63" t="s">
        <v>25</v>
      </c>
      <c r="Q29" s="61"/>
      <c r="R29" s="61"/>
      <c r="S29" s="61"/>
      <c r="T29" s="62"/>
      <c r="U29" s="10" t="s">
        <v>25</v>
      </c>
      <c r="V29" s="10" t="s">
        <v>25</v>
      </c>
      <c r="W29" s="96" t="s">
        <v>43</v>
      </c>
    </row>
    <row r="30" spans="1:23" ht="47.25" x14ac:dyDescent="0.25">
      <c r="A30" s="88"/>
      <c r="B30" s="80"/>
      <c r="C30" s="82"/>
      <c r="D30" s="9" t="s">
        <v>20</v>
      </c>
      <c r="E30" s="10">
        <f>F30+K30+P30+U30+V30</f>
        <v>0</v>
      </c>
      <c r="F30" s="57" t="s">
        <v>25</v>
      </c>
      <c r="G30" s="58"/>
      <c r="H30" s="58"/>
      <c r="I30" s="58"/>
      <c r="J30" s="59"/>
      <c r="K30" s="60" t="s">
        <v>25</v>
      </c>
      <c r="L30" s="61"/>
      <c r="M30" s="61"/>
      <c r="N30" s="61"/>
      <c r="O30" s="62"/>
      <c r="P30" s="63" t="s">
        <v>25</v>
      </c>
      <c r="Q30" s="61"/>
      <c r="R30" s="61"/>
      <c r="S30" s="61"/>
      <c r="T30" s="62"/>
      <c r="U30" s="10" t="s">
        <v>25</v>
      </c>
      <c r="V30" s="10" t="s">
        <v>25</v>
      </c>
      <c r="W30" s="97"/>
    </row>
    <row r="31" spans="1:23" ht="63" x14ac:dyDescent="0.25">
      <c r="A31" s="88"/>
      <c r="B31" s="80"/>
      <c r="C31" s="82"/>
      <c r="D31" s="9" t="s">
        <v>21</v>
      </c>
      <c r="E31" s="10">
        <f>F31+K31+P31+U31+V31</f>
        <v>6297.0960500000001</v>
      </c>
      <c r="F31" s="57">
        <v>1147.0960500000001</v>
      </c>
      <c r="G31" s="58"/>
      <c r="H31" s="58"/>
      <c r="I31" s="58"/>
      <c r="J31" s="59"/>
      <c r="K31" s="60">
        <f>1345-220</f>
        <v>1125</v>
      </c>
      <c r="L31" s="61"/>
      <c r="M31" s="61"/>
      <c r="N31" s="61"/>
      <c r="O31" s="62"/>
      <c r="P31" s="63">
        <v>1345</v>
      </c>
      <c r="Q31" s="61"/>
      <c r="R31" s="61"/>
      <c r="S31" s="61"/>
      <c r="T31" s="62"/>
      <c r="U31" s="10">
        <v>1335</v>
      </c>
      <c r="V31" s="10">
        <v>1345</v>
      </c>
      <c r="W31" s="97"/>
    </row>
    <row r="32" spans="1:23" ht="43.5" customHeight="1" x14ac:dyDescent="0.25">
      <c r="A32" s="88"/>
      <c r="B32" s="80"/>
      <c r="C32" s="83"/>
      <c r="D32" s="9" t="s">
        <v>22</v>
      </c>
      <c r="E32" s="10">
        <f>F32+K32+P32+U32+V32</f>
        <v>0</v>
      </c>
      <c r="F32" s="57" t="s">
        <v>25</v>
      </c>
      <c r="G32" s="58"/>
      <c r="H32" s="58"/>
      <c r="I32" s="58"/>
      <c r="J32" s="59"/>
      <c r="K32" s="60" t="s">
        <v>25</v>
      </c>
      <c r="L32" s="61"/>
      <c r="M32" s="61"/>
      <c r="N32" s="61"/>
      <c r="O32" s="62"/>
      <c r="P32" s="63" t="s">
        <v>25</v>
      </c>
      <c r="Q32" s="61"/>
      <c r="R32" s="61"/>
      <c r="S32" s="61"/>
      <c r="T32" s="62"/>
      <c r="U32" s="10" t="s">
        <v>25</v>
      </c>
      <c r="V32" s="10" t="s">
        <v>25</v>
      </c>
      <c r="W32" s="97"/>
    </row>
    <row r="33" spans="1:23" ht="15.75" x14ac:dyDescent="0.25">
      <c r="A33" s="88" t="s">
        <v>44</v>
      </c>
      <c r="B33" s="99" t="s">
        <v>45</v>
      </c>
      <c r="C33" s="81" t="s">
        <v>16</v>
      </c>
      <c r="D33" s="9" t="s">
        <v>17</v>
      </c>
      <c r="E33" s="10">
        <f>E34+E35+E36+E37</f>
        <v>12980.5</v>
      </c>
      <c r="F33" s="57">
        <f t="shared" ref="F33:J33" si="9">F34+F35+F36+F37</f>
        <v>1000</v>
      </c>
      <c r="G33" s="58">
        <f t="shared" si="9"/>
        <v>0</v>
      </c>
      <c r="H33" s="58">
        <f t="shared" si="9"/>
        <v>0</v>
      </c>
      <c r="I33" s="58">
        <f t="shared" si="9"/>
        <v>0</v>
      </c>
      <c r="J33" s="59">
        <f t="shared" si="9"/>
        <v>0</v>
      </c>
      <c r="K33" s="84">
        <f>K34+K35+K36+K37</f>
        <v>1080.5</v>
      </c>
      <c r="L33" s="85"/>
      <c r="M33" s="85"/>
      <c r="N33" s="85"/>
      <c r="O33" s="86"/>
      <c r="P33" s="87">
        <f t="shared" ref="P33:V33" si="10">P34+P35+P36+P37</f>
        <v>2900</v>
      </c>
      <c r="Q33" s="85"/>
      <c r="R33" s="85"/>
      <c r="S33" s="85"/>
      <c r="T33" s="86"/>
      <c r="U33" s="10">
        <f t="shared" si="10"/>
        <v>4000</v>
      </c>
      <c r="V33" s="10">
        <f t="shared" si="10"/>
        <v>4000</v>
      </c>
      <c r="W33" s="96" t="s">
        <v>43</v>
      </c>
    </row>
    <row r="34" spans="1:23" ht="63" customHeight="1" x14ac:dyDescent="0.25">
      <c r="A34" s="88"/>
      <c r="B34" s="99"/>
      <c r="C34" s="82"/>
      <c r="D34" s="9" t="s">
        <v>19</v>
      </c>
      <c r="E34" s="10">
        <f>F34+K34+P34+U34+V34</f>
        <v>0</v>
      </c>
      <c r="F34" s="57">
        <v>0</v>
      </c>
      <c r="G34" s="58"/>
      <c r="H34" s="58"/>
      <c r="I34" s="58"/>
      <c r="J34" s="59"/>
      <c r="K34" s="60">
        <v>0</v>
      </c>
      <c r="L34" s="61"/>
      <c r="M34" s="61"/>
      <c r="N34" s="61"/>
      <c r="O34" s="62"/>
      <c r="P34" s="63">
        <v>0</v>
      </c>
      <c r="Q34" s="61"/>
      <c r="R34" s="61"/>
      <c r="S34" s="61"/>
      <c r="T34" s="62"/>
      <c r="U34" s="10">
        <v>0</v>
      </c>
      <c r="V34" s="10">
        <v>0</v>
      </c>
      <c r="W34" s="97"/>
    </row>
    <row r="35" spans="1:23" ht="47.25" x14ac:dyDescent="0.25">
      <c r="A35" s="88"/>
      <c r="B35" s="99"/>
      <c r="C35" s="82"/>
      <c r="D35" s="9" t="s">
        <v>20</v>
      </c>
      <c r="E35" s="10">
        <f>F35+K35+P35+U35+V35</f>
        <v>0</v>
      </c>
      <c r="F35" s="57">
        <v>0</v>
      </c>
      <c r="G35" s="58"/>
      <c r="H35" s="58"/>
      <c r="I35" s="58"/>
      <c r="J35" s="59"/>
      <c r="K35" s="60">
        <v>0</v>
      </c>
      <c r="L35" s="61"/>
      <c r="M35" s="61"/>
      <c r="N35" s="61"/>
      <c r="O35" s="62"/>
      <c r="P35" s="63">
        <v>0</v>
      </c>
      <c r="Q35" s="61"/>
      <c r="R35" s="61"/>
      <c r="S35" s="61"/>
      <c r="T35" s="62"/>
      <c r="U35" s="10">
        <v>0</v>
      </c>
      <c r="V35" s="10">
        <v>0</v>
      </c>
      <c r="W35" s="97"/>
    </row>
    <row r="36" spans="1:23" ht="63" x14ac:dyDescent="0.25">
      <c r="A36" s="88"/>
      <c r="B36" s="99"/>
      <c r="C36" s="82"/>
      <c r="D36" s="9" t="s">
        <v>21</v>
      </c>
      <c r="E36" s="10">
        <f>F36+K36+P36+U36+V36</f>
        <v>12980.5</v>
      </c>
      <c r="F36" s="57">
        <f>1000+295-295</f>
        <v>1000</v>
      </c>
      <c r="G36" s="58"/>
      <c r="H36" s="58"/>
      <c r="I36" s="58"/>
      <c r="J36" s="59"/>
      <c r="K36" s="60">
        <f>4500-30-2.5-7.5-7.5-7.5-1500-1864.5</f>
        <v>1080.5</v>
      </c>
      <c r="L36" s="61"/>
      <c r="M36" s="61"/>
      <c r="N36" s="61"/>
      <c r="O36" s="62"/>
      <c r="P36" s="63">
        <f>4000+100-1496.53391+296.53391</f>
        <v>2900</v>
      </c>
      <c r="Q36" s="61"/>
      <c r="R36" s="61"/>
      <c r="S36" s="61"/>
      <c r="T36" s="62"/>
      <c r="U36" s="10">
        <v>4000</v>
      </c>
      <c r="V36" s="10">
        <v>4000</v>
      </c>
      <c r="W36" s="97"/>
    </row>
    <row r="37" spans="1:23" ht="31.5" x14ac:dyDescent="0.25">
      <c r="A37" s="88"/>
      <c r="B37" s="99"/>
      <c r="C37" s="83"/>
      <c r="D37" s="9" t="s">
        <v>22</v>
      </c>
      <c r="E37" s="10">
        <f>F37+K37+P37+U37+V37</f>
        <v>0</v>
      </c>
      <c r="F37" s="57">
        <v>0</v>
      </c>
      <c r="G37" s="58"/>
      <c r="H37" s="58"/>
      <c r="I37" s="58"/>
      <c r="J37" s="59"/>
      <c r="K37" s="60">
        <v>0</v>
      </c>
      <c r="L37" s="61"/>
      <c r="M37" s="61"/>
      <c r="N37" s="61"/>
      <c r="O37" s="62"/>
      <c r="P37" s="63">
        <v>0</v>
      </c>
      <c r="Q37" s="61"/>
      <c r="R37" s="61"/>
      <c r="S37" s="61"/>
      <c r="T37" s="62"/>
      <c r="U37" s="10">
        <v>0</v>
      </c>
      <c r="V37" s="10">
        <v>0</v>
      </c>
      <c r="W37" s="98"/>
    </row>
    <row r="38" spans="1:23" ht="15.75" x14ac:dyDescent="0.25">
      <c r="A38" s="88" t="s">
        <v>46</v>
      </c>
      <c r="B38" s="80" t="s">
        <v>47</v>
      </c>
      <c r="C38" s="81" t="s">
        <v>16</v>
      </c>
      <c r="D38" s="9" t="s">
        <v>17</v>
      </c>
      <c r="E38" s="10">
        <f>E39+E40+E41+E42</f>
        <v>19303.867019999998</v>
      </c>
      <c r="F38" s="57">
        <f t="shared" ref="F38:J38" si="11">F39+F40+F41+F42</f>
        <v>3040.8670200000001</v>
      </c>
      <c r="G38" s="58">
        <f t="shared" si="11"/>
        <v>0</v>
      </c>
      <c r="H38" s="58">
        <f t="shared" si="11"/>
        <v>0</v>
      </c>
      <c r="I38" s="58">
        <f t="shared" si="11"/>
        <v>0</v>
      </c>
      <c r="J38" s="59">
        <f t="shared" si="11"/>
        <v>0</v>
      </c>
      <c r="K38" s="84">
        <f>K39+K40+K41+K42</f>
        <v>5141</v>
      </c>
      <c r="L38" s="85"/>
      <c r="M38" s="85"/>
      <c r="N38" s="85"/>
      <c r="O38" s="86"/>
      <c r="P38" s="87">
        <f t="shared" ref="P38:V38" si="12">P39+P40+P41+P42</f>
        <v>5500</v>
      </c>
      <c r="Q38" s="85"/>
      <c r="R38" s="85"/>
      <c r="S38" s="85"/>
      <c r="T38" s="86"/>
      <c r="U38" s="10">
        <f t="shared" si="12"/>
        <v>3000</v>
      </c>
      <c r="V38" s="10">
        <f t="shared" si="12"/>
        <v>2622</v>
      </c>
      <c r="W38" s="96" t="s">
        <v>48</v>
      </c>
    </row>
    <row r="39" spans="1:23" ht="63" x14ac:dyDescent="0.25">
      <c r="A39" s="88"/>
      <c r="B39" s="80"/>
      <c r="C39" s="82"/>
      <c r="D39" s="9" t="s">
        <v>19</v>
      </c>
      <c r="E39" s="10">
        <f>F39+K39+P39+U39+V39</f>
        <v>0</v>
      </c>
      <c r="F39" s="57">
        <v>0</v>
      </c>
      <c r="G39" s="58"/>
      <c r="H39" s="58"/>
      <c r="I39" s="58"/>
      <c r="J39" s="59"/>
      <c r="K39" s="60">
        <v>0</v>
      </c>
      <c r="L39" s="61"/>
      <c r="M39" s="61"/>
      <c r="N39" s="61"/>
      <c r="O39" s="62"/>
      <c r="P39" s="63">
        <v>0</v>
      </c>
      <c r="Q39" s="61"/>
      <c r="R39" s="61"/>
      <c r="S39" s="61"/>
      <c r="T39" s="62"/>
      <c r="U39" s="10">
        <v>0</v>
      </c>
      <c r="V39" s="10">
        <v>0</v>
      </c>
      <c r="W39" s="97"/>
    </row>
    <row r="40" spans="1:23" ht="47.25" x14ac:dyDescent="0.25">
      <c r="A40" s="88"/>
      <c r="B40" s="80"/>
      <c r="C40" s="82"/>
      <c r="D40" s="9" t="s">
        <v>20</v>
      </c>
      <c r="E40" s="10">
        <f>F40+K40+P40+U40+V40</f>
        <v>0</v>
      </c>
      <c r="F40" s="57">
        <v>0</v>
      </c>
      <c r="G40" s="58"/>
      <c r="H40" s="58"/>
      <c r="I40" s="58"/>
      <c r="J40" s="59"/>
      <c r="K40" s="60">
        <v>0</v>
      </c>
      <c r="L40" s="61"/>
      <c r="M40" s="61"/>
      <c r="N40" s="61"/>
      <c r="O40" s="62"/>
      <c r="P40" s="63">
        <v>0</v>
      </c>
      <c r="Q40" s="61"/>
      <c r="R40" s="61"/>
      <c r="S40" s="61"/>
      <c r="T40" s="62"/>
      <c r="U40" s="10">
        <v>0</v>
      </c>
      <c r="V40" s="10">
        <v>0</v>
      </c>
      <c r="W40" s="97"/>
    </row>
    <row r="41" spans="1:23" ht="63" x14ac:dyDescent="0.25">
      <c r="A41" s="88"/>
      <c r="B41" s="80"/>
      <c r="C41" s="82"/>
      <c r="D41" s="9" t="s">
        <v>21</v>
      </c>
      <c r="E41" s="10">
        <f>F41+K41+P41+U41+V41</f>
        <v>19303.867019999998</v>
      </c>
      <c r="F41" s="57">
        <v>3040.8670200000001</v>
      </c>
      <c r="G41" s="58"/>
      <c r="H41" s="58"/>
      <c r="I41" s="58"/>
      <c r="J41" s="59"/>
      <c r="K41" s="60">
        <f>5000+141</f>
        <v>5141</v>
      </c>
      <c r="L41" s="61"/>
      <c r="M41" s="61"/>
      <c r="N41" s="61"/>
      <c r="O41" s="62"/>
      <c r="P41" s="63">
        <f>3000+2500</f>
        <v>5500</v>
      </c>
      <c r="Q41" s="61"/>
      <c r="R41" s="61"/>
      <c r="S41" s="61"/>
      <c r="T41" s="62"/>
      <c r="U41" s="10">
        <v>3000</v>
      </c>
      <c r="V41" s="10">
        <v>2622</v>
      </c>
      <c r="W41" s="97"/>
    </row>
    <row r="42" spans="1:23" ht="43.5" customHeight="1" x14ac:dyDescent="0.25">
      <c r="A42" s="88"/>
      <c r="B42" s="80"/>
      <c r="C42" s="83"/>
      <c r="D42" s="9" t="s">
        <v>22</v>
      </c>
      <c r="E42" s="10">
        <f>F42+K42+P42+U42+V42</f>
        <v>0</v>
      </c>
      <c r="F42" s="57">
        <v>0</v>
      </c>
      <c r="G42" s="58"/>
      <c r="H42" s="58"/>
      <c r="I42" s="58"/>
      <c r="J42" s="59"/>
      <c r="K42" s="60">
        <v>0</v>
      </c>
      <c r="L42" s="61"/>
      <c r="M42" s="61"/>
      <c r="N42" s="61"/>
      <c r="O42" s="62"/>
      <c r="P42" s="63">
        <v>0</v>
      </c>
      <c r="Q42" s="61"/>
      <c r="R42" s="61"/>
      <c r="S42" s="61"/>
      <c r="T42" s="62"/>
      <c r="U42" s="10">
        <v>0</v>
      </c>
      <c r="V42" s="10">
        <v>0</v>
      </c>
      <c r="W42" s="98"/>
    </row>
    <row r="43" spans="1:23" ht="16.5" customHeight="1" x14ac:dyDescent="0.25">
      <c r="A43" s="88" t="s">
        <v>49</v>
      </c>
      <c r="B43" s="80" t="s">
        <v>50</v>
      </c>
      <c r="C43" s="81" t="s">
        <v>16</v>
      </c>
      <c r="D43" s="9" t="s">
        <v>17</v>
      </c>
      <c r="E43" s="10">
        <f>E44+E45+E46+E47</f>
        <v>421.85074999999995</v>
      </c>
      <c r="F43" s="57">
        <f t="shared" ref="F43:J43" si="13">F44+F45+F46+F47</f>
        <v>84.370149999999995</v>
      </c>
      <c r="G43" s="58">
        <f t="shared" si="13"/>
        <v>0</v>
      </c>
      <c r="H43" s="58">
        <f t="shared" si="13"/>
        <v>0</v>
      </c>
      <c r="I43" s="58">
        <f t="shared" si="13"/>
        <v>0</v>
      </c>
      <c r="J43" s="59">
        <f t="shared" si="13"/>
        <v>0</v>
      </c>
      <c r="K43" s="84">
        <f>K44+K45+K46+K47</f>
        <v>84.370149999999995</v>
      </c>
      <c r="L43" s="85"/>
      <c r="M43" s="85"/>
      <c r="N43" s="85"/>
      <c r="O43" s="86"/>
      <c r="P43" s="87">
        <f t="shared" ref="P43:V43" si="14">P44+P45+P46+P47</f>
        <v>84.370149999999995</v>
      </c>
      <c r="Q43" s="85"/>
      <c r="R43" s="85"/>
      <c r="S43" s="85"/>
      <c r="T43" s="86"/>
      <c r="U43" s="10">
        <f t="shared" si="14"/>
        <v>84.370149999999995</v>
      </c>
      <c r="V43" s="10">
        <f t="shared" si="14"/>
        <v>84.370149999999995</v>
      </c>
      <c r="W43" s="93" t="s">
        <v>51</v>
      </c>
    </row>
    <row r="44" spans="1:23" ht="43.5" customHeight="1" x14ac:dyDescent="0.25">
      <c r="A44" s="88"/>
      <c r="B44" s="80"/>
      <c r="C44" s="82"/>
      <c r="D44" s="9" t="s">
        <v>19</v>
      </c>
      <c r="E44" s="10">
        <f>F44+K44+P44+U44+V44</f>
        <v>0</v>
      </c>
      <c r="F44" s="57">
        <v>0</v>
      </c>
      <c r="G44" s="58"/>
      <c r="H44" s="58"/>
      <c r="I44" s="58"/>
      <c r="J44" s="59"/>
      <c r="K44" s="60">
        <v>0</v>
      </c>
      <c r="L44" s="61"/>
      <c r="M44" s="61"/>
      <c r="N44" s="61"/>
      <c r="O44" s="62"/>
      <c r="P44" s="63">
        <v>0</v>
      </c>
      <c r="Q44" s="61"/>
      <c r="R44" s="61"/>
      <c r="S44" s="61"/>
      <c r="T44" s="62"/>
      <c r="U44" s="10">
        <v>0</v>
      </c>
      <c r="V44" s="10">
        <v>0</v>
      </c>
      <c r="W44" s="94"/>
    </row>
    <row r="45" spans="1:23" ht="43.5" customHeight="1" x14ac:dyDescent="0.25">
      <c r="A45" s="88"/>
      <c r="B45" s="80"/>
      <c r="C45" s="82"/>
      <c r="D45" s="9" t="s">
        <v>20</v>
      </c>
      <c r="E45" s="10">
        <f>F45+K45+P45+U45+V45</f>
        <v>0</v>
      </c>
      <c r="F45" s="57">
        <v>0</v>
      </c>
      <c r="G45" s="58"/>
      <c r="H45" s="58"/>
      <c r="I45" s="58"/>
      <c r="J45" s="59"/>
      <c r="K45" s="60">
        <v>0</v>
      </c>
      <c r="L45" s="61"/>
      <c r="M45" s="61"/>
      <c r="N45" s="61"/>
      <c r="O45" s="62"/>
      <c r="P45" s="63">
        <v>0</v>
      </c>
      <c r="Q45" s="61"/>
      <c r="R45" s="61"/>
      <c r="S45" s="61"/>
      <c r="T45" s="62"/>
      <c r="U45" s="10">
        <v>0</v>
      </c>
      <c r="V45" s="10">
        <v>0</v>
      </c>
      <c r="W45" s="94"/>
    </row>
    <row r="46" spans="1:23" ht="43.5" customHeight="1" x14ac:dyDescent="0.25">
      <c r="A46" s="88"/>
      <c r="B46" s="80"/>
      <c r="C46" s="82"/>
      <c r="D46" s="9" t="s">
        <v>21</v>
      </c>
      <c r="E46" s="10">
        <f>F46+K46+P46+U46+V46</f>
        <v>421.85074999999995</v>
      </c>
      <c r="F46" s="57">
        <v>84.370149999999995</v>
      </c>
      <c r="G46" s="58"/>
      <c r="H46" s="58"/>
      <c r="I46" s="58"/>
      <c r="J46" s="59"/>
      <c r="K46" s="60">
        <v>84.370149999999995</v>
      </c>
      <c r="L46" s="61"/>
      <c r="M46" s="61"/>
      <c r="N46" s="61"/>
      <c r="O46" s="62"/>
      <c r="P46" s="63">
        <v>84.370149999999995</v>
      </c>
      <c r="Q46" s="61"/>
      <c r="R46" s="61"/>
      <c r="S46" s="61"/>
      <c r="T46" s="62"/>
      <c r="U46" s="10">
        <v>84.370149999999995</v>
      </c>
      <c r="V46" s="10">
        <v>84.370149999999995</v>
      </c>
      <c r="W46" s="94"/>
    </row>
    <row r="47" spans="1:23" ht="43.5" customHeight="1" x14ac:dyDescent="0.25">
      <c r="A47" s="88"/>
      <c r="B47" s="80"/>
      <c r="C47" s="83"/>
      <c r="D47" s="9" t="s">
        <v>22</v>
      </c>
      <c r="E47" s="10">
        <f>F47+K47+P47+U47+V47</f>
        <v>0</v>
      </c>
      <c r="F47" s="57">
        <v>0</v>
      </c>
      <c r="G47" s="58"/>
      <c r="H47" s="58"/>
      <c r="I47" s="58"/>
      <c r="J47" s="59"/>
      <c r="K47" s="60">
        <v>0</v>
      </c>
      <c r="L47" s="61"/>
      <c r="M47" s="61"/>
      <c r="N47" s="61"/>
      <c r="O47" s="62"/>
      <c r="P47" s="63">
        <v>0</v>
      </c>
      <c r="Q47" s="61"/>
      <c r="R47" s="61"/>
      <c r="S47" s="61"/>
      <c r="T47" s="62"/>
      <c r="U47" s="10">
        <v>0</v>
      </c>
      <c r="V47" s="10">
        <v>0</v>
      </c>
      <c r="W47" s="95"/>
    </row>
    <row r="48" spans="1:23" ht="16.5" customHeight="1" x14ac:dyDescent="0.25">
      <c r="A48" s="88" t="s">
        <v>52</v>
      </c>
      <c r="B48" s="90" t="s">
        <v>53</v>
      </c>
      <c r="C48" s="81" t="s">
        <v>16</v>
      </c>
      <c r="D48" s="9" t="s">
        <v>17</v>
      </c>
      <c r="E48" s="10">
        <f>E49+E50+E51+E52</f>
        <v>13733.75577</v>
      </c>
      <c r="F48" s="57">
        <f t="shared" ref="F48:J48" si="15">F49+F50+F51+F52</f>
        <v>2664.7557700000002</v>
      </c>
      <c r="G48" s="58">
        <f t="shared" si="15"/>
        <v>0</v>
      </c>
      <c r="H48" s="58">
        <f t="shared" si="15"/>
        <v>0</v>
      </c>
      <c r="I48" s="58">
        <f t="shared" si="15"/>
        <v>0</v>
      </c>
      <c r="J48" s="59">
        <f t="shared" si="15"/>
        <v>0</v>
      </c>
      <c r="K48" s="84">
        <f>K49+K50+K51+K52</f>
        <v>4270</v>
      </c>
      <c r="L48" s="85"/>
      <c r="M48" s="85"/>
      <c r="N48" s="85"/>
      <c r="O48" s="86"/>
      <c r="P48" s="87">
        <f t="shared" ref="P48:V48" si="16">P49+P50+P51+P52</f>
        <v>4799</v>
      </c>
      <c r="Q48" s="85"/>
      <c r="R48" s="85"/>
      <c r="S48" s="85"/>
      <c r="T48" s="86"/>
      <c r="U48" s="10">
        <f t="shared" si="16"/>
        <v>1000</v>
      </c>
      <c r="V48" s="10">
        <f t="shared" si="16"/>
        <v>1000</v>
      </c>
      <c r="W48" s="74" t="s">
        <v>51</v>
      </c>
    </row>
    <row r="49" spans="1:23" ht="43.5" customHeight="1" x14ac:dyDescent="0.25">
      <c r="A49" s="88"/>
      <c r="B49" s="91"/>
      <c r="C49" s="82"/>
      <c r="D49" s="9" t="s">
        <v>19</v>
      </c>
      <c r="E49" s="10">
        <f>F49+K49+P49+U49+V49</f>
        <v>0</v>
      </c>
      <c r="F49" s="57">
        <v>0</v>
      </c>
      <c r="G49" s="58"/>
      <c r="H49" s="58"/>
      <c r="I49" s="58"/>
      <c r="J49" s="59"/>
      <c r="K49" s="60">
        <v>0</v>
      </c>
      <c r="L49" s="61"/>
      <c r="M49" s="61"/>
      <c r="N49" s="61"/>
      <c r="O49" s="62"/>
      <c r="P49" s="63">
        <v>0</v>
      </c>
      <c r="Q49" s="61"/>
      <c r="R49" s="61"/>
      <c r="S49" s="61"/>
      <c r="T49" s="62"/>
      <c r="U49" s="10">
        <v>0</v>
      </c>
      <c r="V49" s="10">
        <v>0</v>
      </c>
      <c r="W49" s="75"/>
    </row>
    <row r="50" spans="1:23" ht="43.5" customHeight="1" x14ac:dyDescent="0.25">
      <c r="A50" s="88"/>
      <c r="B50" s="91"/>
      <c r="C50" s="82"/>
      <c r="D50" s="9" t="s">
        <v>20</v>
      </c>
      <c r="E50" s="10">
        <f>F50+K50+P50+U50+V50</f>
        <v>0</v>
      </c>
      <c r="F50" s="57">
        <v>0</v>
      </c>
      <c r="G50" s="58"/>
      <c r="H50" s="58"/>
      <c r="I50" s="58"/>
      <c r="J50" s="59"/>
      <c r="K50" s="60">
        <v>0</v>
      </c>
      <c r="L50" s="61"/>
      <c r="M50" s="61"/>
      <c r="N50" s="61"/>
      <c r="O50" s="62"/>
      <c r="P50" s="63">
        <v>0</v>
      </c>
      <c r="Q50" s="61"/>
      <c r="R50" s="61"/>
      <c r="S50" s="61"/>
      <c r="T50" s="62"/>
      <c r="U50" s="10">
        <v>0</v>
      </c>
      <c r="V50" s="10">
        <v>0</v>
      </c>
      <c r="W50" s="75"/>
    </row>
    <row r="51" spans="1:23" ht="43.5" customHeight="1" x14ac:dyDescent="0.25">
      <c r="A51" s="88"/>
      <c r="B51" s="91"/>
      <c r="C51" s="82"/>
      <c r="D51" s="9" t="s">
        <v>21</v>
      </c>
      <c r="E51" s="10">
        <f>F51+K51+P51+U51+V51</f>
        <v>13733.75577</v>
      </c>
      <c r="F51" s="57">
        <v>2664.7557700000002</v>
      </c>
      <c r="G51" s="58"/>
      <c r="H51" s="58"/>
      <c r="I51" s="58"/>
      <c r="J51" s="59"/>
      <c r="K51" s="60">
        <f>1000+970+800+1500</f>
        <v>4270</v>
      </c>
      <c r="L51" s="61"/>
      <c r="M51" s="61"/>
      <c r="N51" s="61"/>
      <c r="O51" s="62"/>
      <c r="P51" s="63">
        <f>3599+1496.53391-296.53391</f>
        <v>4799</v>
      </c>
      <c r="Q51" s="61"/>
      <c r="R51" s="61"/>
      <c r="S51" s="61"/>
      <c r="T51" s="62"/>
      <c r="U51" s="10">
        <v>1000</v>
      </c>
      <c r="V51" s="10">
        <v>1000</v>
      </c>
      <c r="W51" s="75"/>
    </row>
    <row r="52" spans="1:23" ht="43.5" customHeight="1" x14ac:dyDescent="0.25">
      <c r="A52" s="88"/>
      <c r="B52" s="92"/>
      <c r="C52" s="83"/>
      <c r="D52" s="9" t="s">
        <v>22</v>
      </c>
      <c r="E52" s="10">
        <f>F52+K52+P52+U52+V52</f>
        <v>0</v>
      </c>
      <c r="F52" s="57">
        <v>0</v>
      </c>
      <c r="G52" s="58"/>
      <c r="H52" s="58"/>
      <c r="I52" s="58"/>
      <c r="J52" s="59"/>
      <c r="K52" s="60">
        <v>0</v>
      </c>
      <c r="L52" s="61"/>
      <c r="M52" s="61"/>
      <c r="N52" s="61"/>
      <c r="O52" s="62"/>
      <c r="P52" s="63">
        <v>0</v>
      </c>
      <c r="Q52" s="61"/>
      <c r="R52" s="61"/>
      <c r="S52" s="61"/>
      <c r="T52" s="62"/>
      <c r="U52" s="10">
        <v>0</v>
      </c>
      <c r="V52" s="10">
        <v>0</v>
      </c>
      <c r="W52" s="76"/>
    </row>
    <row r="53" spans="1:23" ht="16.5" customHeight="1" x14ac:dyDescent="0.25">
      <c r="A53" s="88" t="s">
        <v>54</v>
      </c>
      <c r="B53" s="80" t="s">
        <v>55</v>
      </c>
      <c r="C53" s="81" t="s">
        <v>16</v>
      </c>
      <c r="D53" s="9" t="s">
        <v>17</v>
      </c>
      <c r="E53" s="10">
        <f>E54+E55+E56+E57</f>
        <v>19796.245999999999</v>
      </c>
      <c r="F53" s="57">
        <f t="shared" ref="F53:J53" si="17">F54+F55+F56+F57</f>
        <v>0</v>
      </c>
      <c r="G53" s="58">
        <f t="shared" si="17"/>
        <v>0</v>
      </c>
      <c r="H53" s="58">
        <f t="shared" si="17"/>
        <v>0</v>
      </c>
      <c r="I53" s="58">
        <f t="shared" si="17"/>
        <v>0</v>
      </c>
      <c r="J53" s="59">
        <f t="shared" si="17"/>
        <v>0</v>
      </c>
      <c r="K53" s="84">
        <f>K54+K55+K56+K57</f>
        <v>0</v>
      </c>
      <c r="L53" s="85"/>
      <c r="M53" s="85"/>
      <c r="N53" s="85"/>
      <c r="O53" s="86"/>
      <c r="P53" s="87">
        <f t="shared" ref="P53:V53" si="18">P54+P55+P56+P57</f>
        <v>5938.8739999999998</v>
      </c>
      <c r="Q53" s="85"/>
      <c r="R53" s="85"/>
      <c r="S53" s="85"/>
      <c r="T53" s="86"/>
      <c r="U53" s="10">
        <f t="shared" si="18"/>
        <v>13857.371999999999</v>
      </c>
      <c r="V53" s="10">
        <f t="shared" si="18"/>
        <v>0</v>
      </c>
      <c r="W53" s="74" t="s">
        <v>48</v>
      </c>
    </row>
    <row r="54" spans="1:23" ht="43.5" customHeight="1" x14ac:dyDescent="0.25">
      <c r="A54" s="88"/>
      <c r="B54" s="80"/>
      <c r="C54" s="82"/>
      <c r="D54" s="9" t="s">
        <v>19</v>
      </c>
      <c r="E54" s="10">
        <f>F54+K54+P54+U54+V54</f>
        <v>0</v>
      </c>
      <c r="F54" s="57">
        <v>0</v>
      </c>
      <c r="G54" s="58"/>
      <c r="H54" s="58"/>
      <c r="I54" s="58"/>
      <c r="J54" s="59"/>
      <c r="K54" s="60">
        <v>0</v>
      </c>
      <c r="L54" s="61"/>
      <c r="M54" s="61"/>
      <c r="N54" s="61"/>
      <c r="O54" s="62"/>
      <c r="P54" s="63">
        <v>0</v>
      </c>
      <c r="Q54" s="61"/>
      <c r="R54" s="61"/>
      <c r="S54" s="61"/>
      <c r="T54" s="62"/>
      <c r="U54" s="10">
        <v>0</v>
      </c>
      <c r="V54" s="10">
        <v>0</v>
      </c>
      <c r="W54" s="75"/>
    </row>
    <row r="55" spans="1:23" ht="43.5" customHeight="1" x14ac:dyDescent="0.25">
      <c r="A55" s="88"/>
      <c r="B55" s="80"/>
      <c r="C55" s="82"/>
      <c r="D55" s="9" t="s">
        <v>20</v>
      </c>
      <c r="E55" s="10">
        <f>F55+K55+P55+U55+V55</f>
        <v>0</v>
      </c>
      <c r="F55" s="57">
        <v>0</v>
      </c>
      <c r="G55" s="58"/>
      <c r="H55" s="58"/>
      <c r="I55" s="58"/>
      <c r="J55" s="59"/>
      <c r="K55" s="60">
        <v>0</v>
      </c>
      <c r="L55" s="61"/>
      <c r="M55" s="61"/>
      <c r="N55" s="61"/>
      <c r="O55" s="62"/>
      <c r="P55" s="63">
        <v>0</v>
      </c>
      <c r="Q55" s="61"/>
      <c r="R55" s="61"/>
      <c r="S55" s="61"/>
      <c r="T55" s="62"/>
      <c r="U55" s="10">
        <v>0</v>
      </c>
      <c r="V55" s="10">
        <v>0</v>
      </c>
      <c r="W55" s="75"/>
    </row>
    <row r="56" spans="1:23" ht="43.5" customHeight="1" x14ac:dyDescent="0.25">
      <c r="A56" s="88"/>
      <c r="B56" s="80"/>
      <c r="C56" s="82"/>
      <c r="D56" s="9" t="s">
        <v>21</v>
      </c>
      <c r="E56" s="10">
        <f>F56+K56+P56+U56+V56</f>
        <v>19796.245999999999</v>
      </c>
      <c r="F56" s="57">
        <v>0</v>
      </c>
      <c r="G56" s="58"/>
      <c r="H56" s="58"/>
      <c r="I56" s="58"/>
      <c r="J56" s="59"/>
      <c r="K56" s="60">
        <v>0</v>
      </c>
      <c r="L56" s="61"/>
      <c r="M56" s="61"/>
      <c r="N56" s="61"/>
      <c r="O56" s="62"/>
      <c r="P56" s="63">
        <v>5938.8739999999998</v>
      </c>
      <c r="Q56" s="61"/>
      <c r="R56" s="61"/>
      <c r="S56" s="61"/>
      <c r="T56" s="62"/>
      <c r="U56" s="10">
        <v>13857.371999999999</v>
      </c>
      <c r="V56" s="10">
        <v>0</v>
      </c>
      <c r="W56" s="75"/>
    </row>
    <row r="57" spans="1:23" ht="59.25" customHeight="1" x14ac:dyDescent="0.25">
      <c r="A57" s="88"/>
      <c r="B57" s="80"/>
      <c r="C57" s="83"/>
      <c r="D57" s="9" t="s">
        <v>22</v>
      </c>
      <c r="E57" s="10">
        <f>F57+K57+P57+U57+V57</f>
        <v>0</v>
      </c>
      <c r="F57" s="57">
        <v>0</v>
      </c>
      <c r="G57" s="58"/>
      <c r="H57" s="58"/>
      <c r="I57" s="58"/>
      <c r="J57" s="59"/>
      <c r="K57" s="60">
        <v>0</v>
      </c>
      <c r="L57" s="61"/>
      <c r="M57" s="61"/>
      <c r="N57" s="61"/>
      <c r="O57" s="62"/>
      <c r="P57" s="63">
        <v>0</v>
      </c>
      <c r="Q57" s="61"/>
      <c r="R57" s="61"/>
      <c r="S57" s="61"/>
      <c r="T57" s="62"/>
      <c r="U57" s="10">
        <v>0</v>
      </c>
      <c r="V57" s="10">
        <v>0</v>
      </c>
      <c r="W57" s="76"/>
    </row>
    <row r="58" spans="1:23" ht="33" customHeight="1" x14ac:dyDescent="0.25">
      <c r="A58" s="77" t="s">
        <v>56</v>
      </c>
      <c r="B58" s="80" t="s">
        <v>57</v>
      </c>
      <c r="C58" s="81" t="s">
        <v>16</v>
      </c>
      <c r="D58" s="9" t="s">
        <v>17</v>
      </c>
      <c r="E58" s="10">
        <f>E59+E60+E61+E62</f>
        <v>127543.696</v>
      </c>
      <c r="F58" s="57">
        <f t="shared" ref="F58:J58" si="19">F59+F60+F61+F62</f>
        <v>29257.06164</v>
      </c>
      <c r="G58" s="58">
        <f t="shared" si="19"/>
        <v>0</v>
      </c>
      <c r="H58" s="58">
        <f t="shared" si="19"/>
        <v>0</v>
      </c>
      <c r="I58" s="58">
        <f t="shared" si="19"/>
        <v>0</v>
      </c>
      <c r="J58" s="59">
        <f t="shared" si="19"/>
        <v>0</v>
      </c>
      <c r="K58" s="84">
        <f>SUM(K59:O62)</f>
        <v>36081.712480000002</v>
      </c>
      <c r="L58" s="85"/>
      <c r="M58" s="85"/>
      <c r="N58" s="85"/>
      <c r="O58" s="86"/>
      <c r="P58" s="87">
        <f>SUM(P59:P62)</f>
        <v>37740.887029999998</v>
      </c>
      <c r="Q58" s="85"/>
      <c r="R58" s="85"/>
      <c r="S58" s="85"/>
      <c r="T58" s="86"/>
      <c r="U58" s="10">
        <f>SUM(U59:U62)</f>
        <v>14232.01619</v>
      </c>
      <c r="V58" s="10">
        <f>SUM(V59:V62)</f>
        <v>10232.01866</v>
      </c>
      <c r="W58" s="74" t="s">
        <v>58</v>
      </c>
    </row>
    <row r="59" spans="1:23" ht="59.25" customHeight="1" x14ac:dyDescent="0.25">
      <c r="A59" s="78"/>
      <c r="B59" s="80"/>
      <c r="C59" s="82"/>
      <c r="D59" s="9" t="s">
        <v>19</v>
      </c>
      <c r="E59" s="10">
        <f>F59+K59+P59+U59+V59</f>
        <v>0</v>
      </c>
      <c r="F59" s="57">
        <v>0</v>
      </c>
      <c r="G59" s="58"/>
      <c r="H59" s="58"/>
      <c r="I59" s="58"/>
      <c r="J59" s="59"/>
      <c r="K59" s="60">
        <v>0</v>
      </c>
      <c r="L59" s="61"/>
      <c r="M59" s="61"/>
      <c r="N59" s="61"/>
      <c r="O59" s="62"/>
      <c r="P59" s="63">
        <v>0</v>
      </c>
      <c r="Q59" s="61"/>
      <c r="R59" s="61"/>
      <c r="S59" s="61"/>
      <c r="T59" s="62"/>
      <c r="U59" s="10">
        <v>0</v>
      </c>
      <c r="V59" s="12">
        <v>0</v>
      </c>
      <c r="W59" s="75"/>
    </row>
    <row r="60" spans="1:23" ht="50.25" customHeight="1" x14ac:dyDescent="0.25">
      <c r="A60" s="78"/>
      <c r="B60" s="80"/>
      <c r="C60" s="82"/>
      <c r="D60" s="9" t="s">
        <v>20</v>
      </c>
      <c r="E60" s="10">
        <f>F60+K60+P60+U60+V60</f>
        <v>0</v>
      </c>
      <c r="F60" s="57">
        <v>0</v>
      </c>
      <c r="G60" s="58"/>
      <c r="H60" s="58"/>
      <c r="I60" s="58"/>
      <c r="J60" s="59"/>
      <c r="K60" s="60">
        <v>0</v>
      </c>
      <c r="L60" s="61"/>
      <c r="M60" s="61"/>
      <c r="N60" s="61"/>
      <c r="O60" s="62"/>
      <c r="P60" s="63">
        <v>0</v>
      </c>
      <c r="Q60" s="61"/>
      <c r="R60" s="61"/>
      <c r="S60" s="61"/>
      <c r="T60" s="62"/>
      <c r="U60" s="10">
        <v>0</v>
      </c>
      <c r="V60" s="12">
        <v>0</v>
      </c>
      <c r="W60" s="75"/>
    </row>
    <row r="61" spans="1:23" ht="53.25" customHeight="1" x14ac:dyDescent="0.25">
      <c r="A61" s="78"/>
      <c r="B61" s="80"/>
      <c r="C61" s="82"/>
      <c r="D61" s="9" t="s">
        <v>21</v>
      </c>
      <c r="E61" s="10">
        <f>F61+K61+P61+U61+V61</f>
        <v>127543.696</v>
      </c>
      <c r="F61" s="57">
        <v>29257.06164</v>
      </c>
      <c r="G61" s="58"/>
      <c r="H61" s="58"/>
      <c r="I61" s="58"/>
      <c r="J61" s="59"/>
      <c r="K61" s="60">
        <f>21282.2+2430.62624+3000+9368.88624</f>
        <v>36081.712480000002</v>
      </c>
      <c r="L61" s="61"/>
      <c r="M61" s="61"/>
      <c r="N61" s="61"/>
      <c r="O61" s="62"/>
      <c r="P61" s="63">
        <f>9150-2500-498.80126+20211.94013+3793+7584.74816</f>
        <v>37740.887029999998</v>
      </c>
      <c r="Q61" s="61"/>
      <c r="R61" s="61"/>
      <c r="S61" s="61"/>
      <c r="T61" s="62"/>
      <c r="U61" s="10">
        <f>20000-5459.96767+0.0112-308.02734</f>
        <v>14232.01619</v>
      </c>
      <c r="V61" s="10">
        <f>17000-6459.96767-308.01367</f>
        <v>10232.01866</v>
      </c>
      <c r="W61" s="75"/>
    </row>
    <row r="62" spans="1:23" ht="52.5" customHeight="1" x14ac:dyDescent="0.25">
      <c r="A62" s="78"/>
      <c r="B62" s="80"/>
      <c r="C62" s="83"/>
      <c r="D62" s="9" t="s">
        <v>22</v>
      </c>
      <c r="E62" s="10">
        <f>F62+K62+P62+U62+V62</f>
        <v>0</v>
      </c>
      <c r="F62" s="57">
        <v>0</v>
      </c>
      <c r="G62" s="58"/>
      <c r="H62" s="58"/>
      <c r="I62" s="58"/>
      <c r="J62" s="59"/>
      <c r="K62" s="60">
        <v>0</v>
      </c>
      <c r="L62" s="61"/>
      <c r="M62" s="61"/>
      <c r="N62" s="61"/>
      <c r="O62" s="62"/>
      <c r="P62" s="63">
        <v>0</v>
      </c>
      <c r="Q62" s="61"/>
      <c r="R62" s="61"/>
      <c r="S62" s="61"/>
      <c r="T62" s="62"/>
      <c r="U62" s="10">
        <v>0</v>
      </c>
      <c r="V62" s="12">
        <v>0</v>
      </c>
      <c r="W62" s="75"/>
    </row>
    <row r="63" spans="1:23" ht="15" customHeight="1" x14ac:dyDescent="0.25">
      <c r="A63" s="78"/>
      <c r="B63" s="64" t="s">
        <v>59</v>
      </c>
      <c r="C63" s="41" t="s">
        <v>16</v>
      </c>
      <c r="D63" s="69"/>
      <c r="E63" s="41" t="s">
        <v>27</v>
      </c>
      <c r="F63" s="41" t="s">
        <v>10</v>
      </c>
      <c r="G63" s="38" t="s">
        <v>60</v>
      </c>
      <c r="H63" s="72"/>
      <c r="I63" s="72"/>
      <c r="J63" s="73"/>
      <c r="K63" s="41" t="s">
        <v>11</v>
      </c>
      <c r="L63" s="38" t="s">
        <v>28</v>
      </c>
      <c r="M63" s="39"/>
      <c r="N63" s="39"/>
      <c r="O63" s="40"/>
      <c r="P63" s="41" t="s">
        <v>29</v>
      </c>
      <c r="Q63" s="38" t="s">
        <v>28</v>
      </c>
      <c r="R63" s="39"/>
      <c r="S63" s="39"/>
      <c r="T63" s="40"/>
      <c r="U63" s="41" t="s">
        <v>13</v>
      </c>
      <c r="V63" s="43" t="s">
        <v>14</v>
      </c>
      <c r="W63" s="75"/>
    </row>
    <row r="64" spans="1:23" ht="15.75" x14ac:dyDescent="0.25">
      <c r="A64" s="78"/>
      <c r="B64" s="65"/>
      <c r="C64" s="67"/>
      <c r="D64" s="70"/>
      <c r="E64" s="71"/>
      <c r="F64" s="42"/>
      <c r="G64" s="15" t="s">
        <v>30</v>
      </c>
      <c r="H64" s="15" t="s">
        <v>31</v>
      </c>
      <c r="I64" s="15" t="s">
        <v>32</v>
      </c>
      <c r="J64" s="15" t="s">
        <v>33</v>
      </c>
      <c r="K64" s="42"/>
      <c r="L64" s="15" t="s">
        <v>34</v>
      </c>
      <c r="M64" s="15" t="s">
        <v>35</v>
      </c>
      <c r="N64" s="15" t="s">
        <v>36</v>
      </c>
      <c r="O64" s="15" t="s">
        <v>37</v>
      </c>
      <c r="P64" s="42"/>
      <c r="Q64" s="15" t="s">
        <v>34</v>
      </c>
      <c r="R64" s="15" t="s">
        <v>35</v>
      </c>
      <c r="S64" s="15" t="s">
        <v>36</v>
      </c>
      <c r="T64" s="15" t="s">
        <v>37</v>
      </c>
      <c r="U64" s="42"/>
      <c r="V64" s="44"/>
      <c r="W64" s="75"/>
    </row>
    <row r="65" spans="1:23" ht="105" customHeight="1" x14ac:dyDescent="0.25">
      <c r="A65" s="79"/>
      <c r="B65" s="66"/>
      <c r="C65" s="68"/>
      <c r="D65" s="71"/>
      <c r="E65" s="6">
        <v>3686</v>
      </c>
      <c r="F65" s="6">
        <v>3686</v>
      </c>
      <c r="G65" s="6" t="s">
        <v>61</v>
      </c>
      <c r="H65" s="6" t="s">
        <v>61</v>
      </c>
      <c r="I65" s="6" t="s">
        <v>61</v>
      </c>
      <c r="J65" s="6">
        <v>3686</v>
      </c>
      <c r="K65" s="6">
        <v>3686</v>
      </c>
      <c r="L65" s="6" t="s">
        <v>61</v>
      </c>
      <c r="M65" s="6" t="s">
        <v>61</v>
      </c>
      <c r="N65" s="6" t="s">
        <v>61</v>
      </c>
      <c r="O65" s="6">
        <v>3686</v>
      </c>
      <c r="P65" s="6">
        <v>3686</v>
      </c>
      <c r="Q65" s="6" t="s">
        <v>61</v>
      </c>
      <c r="R65" s="6" t="s">
        <v>61</v>
      </c>
      <c r="S65" s="6" t="s">
        <v>61</v>
      </c>
      <c r="T65" s="6">
        <v>3686</v>
      </c>
      <c r="U65" s="6">
        <v>3686</v>
      </c>
      <c r="V65" s="16">
        <v>3686</v>
      </c>
      <c r="W65" s="76"/>
    </row>
    <row r="66" spans="1:23" ht="16.5" customHeight="1" x14ac:dyDescent="0.25">
      <c r="A66" s="77" t="s">
        <v>62</v>
      </c>
      <c r="B66" s="80" t="s">
        <v>63</v>
      </c>
      <c r="C66" s="81" t="s">
        <v>16</v>
      </c>
      <c r="D66" s="9" t="s">
        <v>17</v>
      </c>
      <c r="E66" s="10">
        <f>E67+E68+E69+E70</f>
        <v>0</v>
      </c>
      <c r="F66" s="57">
        <f t="shared" ref="F66:J66" si="20">F67+F68+F69+F70</f>
        <v>0</v>
      </c>
      <c r="G66" s="58">
        <f t="shared" si="20"/>
        <v>0</v>
      </c>
      <c r="H66" s="58">
        <f t="shared" si="20"/>
        <v>0</v>
      </c>
      <c r="I66" s="58">
        <f t="shared" si="20"/>
        <v>0</v>
      </c>
      <c r="J66" s="59">
        <f t="shared" si="20"/>
        <v>0</v>
      </c>
      <c r="K66" s="84">
        <f>K67+K68+K69+K70</f>
        <v>0</v>
      </c>
      <c r="L66" s="85"/>
      <c r="M66" s="85"/>
      <c r="N66" s="85"/>
      <c r="O66" s="86"/>
      <c r="P66" s="87">
        <f t="shared" ref="P66:V66" si="21">P67+P68+P69+P70</f>
        <v>0</v>
      </c>
      <c r="Q66" s="85"/>
      <c r="R66" s="85"/>
      <c r="S66" s="85"/>
      <c r="T66" s="86"/>
      <c r="U66" s="10">
        <f t="shared" si="21"/>
        <v>0</v>
      </c>
      <c r="V66" s="12">
        <f t="shared" si="21"/>
        <v>0</v>
      </c>
      <c r="W66" s="74" t="s">
        <v>64</v>
      </c>
    </row>
    <row r="67" spans="1:23" ht="59.25" customHeight="1" x14ac:dyDescent="0.25">
      <c r="A67" s="78"/>
      <c r="B67" s="80"/>
      <c r="C67" s="82"/>
      <c r="D67" s="9" t="s">
        <v>19</v>
      </c>
      <c r="E67" s="10">
        <f>F67+K67+P67+U67+V67</f>
        <v>0</v>
      </c>
      <c r="F67" s="57">
        <v>0</v>
      </c>
      <c r="G67" s="58"/>
      <c r="H67" s="58"/>
      <c r="I67" s="58"/>
      <c r="J67" s="59"/>
      <c r="K67" s="60">
        <v>0</v>
      </c>
      <c r="L67" s="61"/>
      <c r="M67" s="61"/>
      <c r="N67" s="61"/>
      <c r="O67" s="62"/>
      <c r="P67" s="63">
        <v>0</v>
      </c>
      <c r="Q67" s="61"/>
      <c r="R67" s="61"/>
      <c r="S67" s="61"/>
      <c r="T67" s="62"/>
      <c r="U67" s="10">
        <v>0</v>
      </c>
      <c r="V67" s="12">
        <v>0</v>
      </c>
      <c r="W67" s="75"/>
    </row>
    <row r="68" spans="1:23" ht="50.25" customHeight="1" x14ac:dyDescent="0.25">
      <c r="A68" s="78"/>
      <c r="B68" s="80"/>
      <c r="C68" s="82"/>
      <c r="D68" s="9" t="s">
        <v>20</v>
      </c>
      <c r="E68" s="10">
        <f>F68+K68+P68+U68+V68</f>
        <v>0</v>
      </c>
      <c r="F68" s="57">
        <v>0</v>
      </c>
      <c r="G68" s="58"/>
      <c r="H68" s="58"/>
      <c r="I68" s="58"/>
      <c r="J68" s="59"/>
      <c r="K68" s="60">
        <v>0</v>
      </c>
      <c r="L68" s="61"/>
      <c r="M68" s="61"/>
      <c r="N68" s="61"/>
      <c r="O68" s="62"/>
      <c r="P68" s="63">
        <v>0</v>
      </c>
      <c r="Q68" s="61"/>
      <c r="R68" s="61"/>
      <c r="S68" s="61"/>
      <c r="T68" s="62"/>
      <c r="U68" s="10">
        <v>0</v>
      </c>
      <c r="V68" s="12">
        <v>0</v>
      </c>
      <c r="W68" s="75"/>
    </row>
    <row r="69" spans="1:23" ht="53.25" customHeight="1" x14ac:dyDescent="0.25">
      <c r="A69" s="78"/>
      <c r="B69" s="80"/>
      <c r="C69" s="82"/>
      <c r="D69" s="9" t="s">
        <v>21</v>
      </c>
      <c r="E69" s="10">
        <f>F69+K69+P69+U69+V69</f>
        <v>0</v>
      </c>
      <c r="F69" s="57">
        <v>0</v>
      </c>
      <c r="G69" s="58"/>
      <c r="H69" s="58"/>
      <c r="I69" s="58"/>
      <c r="J69" s="59"/>
      <c r="K69" s="60">
        <v>0</v>
      </c>
      <c r="L69" s="61"/>
      <c r="M69" s="61"/>
      <c r="N69" s="61"/>
      <c r="O69" s="62"/>
      <c r="P69" s="63">
        <v>0</v>
      </c>
      <c r="Q69" s="61"/>
      <c r="R69" s="61"/>
      <c r="S69" s="61"/>
      <c r="T69" s="62"/>
      <c r="U69" s="10">
        <v>0</v>
      </c>
      <c r="V69" s="12">
        <v>0</v>
      </c>
      <c r="W69" s="75"/>
    </row>
    <row r="70" spans="1:23" ht="52.5" customHeight="1" x14ac:dyDescent="0.25">
      <c r="A70" s="78"/>
      <c r="B70" s="80"/>
      <c r="C70" s="83"/>
      <c r="D70" s="9" t="s">
        <v>22</v>
      </c>
      <c r="E70" s="10">
        <f>F70+K70+P70+U70+V70</f>
        <v>0</v>
      </c>
      <c r="F70" s="57">
        <v>0</v>
      </c>
      <c r="G70" s="58"/>
      <c r="H70" s="58"/>
      <c r="I70" s="58"/>
      <c r="J70" s="59"/>
      <c r="K70" s="60">
        <v>0</v>
      </c>
      <c r="L70" s="61"/>
      <c r="M70" s="61"/>
      <c r="N70" s="61"/>
      <c r="O70" s="62"/>
      <c r="P70" s="63">
        <v>0</v>
      </c>
      <c r="Q70" s="61"/>
      <c r="R70" s="61"/>
      <c r="S70" s="61"/>
      <c r="T70" s="62"/>
      <c r="U70" s="10">
        <v>0</v>
      </c>
      <c r="V70" s="12">
        <v>0</v>
      </c>
      <c r="W70" s="75"/>
    </row>
    <row r="71" spans="1:23" ht="15" customHeight="1" x14ac:dyDescent="0.25">
      <c r="A71" s="78"/>
      <c r="B71" s="64" t="s">
        <v>65</v>
      </c>
      <c r="C71" s="41" t="s">
        <v>16</v>
      </c>
      <c r="D71" s="41"/>
      <c r="E71" s="41" t="s">
        <v>27</v>
      </c>
      <c r="F71" s="41" t="s">
        <v>10</v>
      </c>
      <c r="G71" s="38" t="s">
        <v>60</v>
      </c>
      <c r="H71" s="72"/>
      <c r="I71" s="72"/>
      <c r="J71" s="73"/>
      <c r="K71" s="41" t="s">
        <v>11</v>
      </c>
      <c r="L71" s="38" t="s">
        <v>28</v>
      </c>
      <c r="M71" s="39"/>
      <c r="N71" s="39"/>
      <c r="O71" s="40"/>
      <c r="P71" s="41" t="s">
        <v>29</v>
      </c>
      <c r="Q71" s="38" t="s">
        <v>28</v>
      </c>
      <c r="R71" s="39"/>
      <c r="S71" s="39"/>
      <c r="T71" s="40"/>
      <c r="U71" s="41" t="s">
        <v>13</v>
      </c>
      <c r="V71" s="43" t="s">
        <v>14</v>
      </c>
      <c r="W71" s="75"/>
    </row>
    <row r="72" spans="1:23" ht="15.75" x14ac:dyDescent="0.25">
      <c r="A72" s="78"/>
      <c r="B72" s="65"/>
      <c r="C72" s="67"/>
      <c r="D72" s="67"/>
      <c r="E72" s="71"/>
      <c r="F72" s="42"/>
      <c r="G72" s="15" t="s">
        <v>30</v>
      </c>
      <c r="H72" s="15" t="s">
        <v>31</v>
      </c>
      <c r="I72" s="15" t="s">
        <v>32</v>
      </c>
      <c r="J72" s="15" t="s">
        <v>33</v>
      </c>
      <c r="K72" s="42"/>
      <c r="L72" s="15" t="s">
        <v>34</v>
      </c>
      <c r="M72" s="15" t="s">
        <v>35</v>
      </c>
      <c r="N72" s="15" t="s">
        <v>36</v>
      </c>
      <c r="O72" s="15" t="s">
        <v>37</v>
      </c>
      <c r="P72" s="42"/>
      <c r="Q72" s="15" t="s">
        <v>34</v>
      </c>
      <c r="R72" s="15" t="s">
        <v>35</v>
      </c>
      <c r="S72" s="15" t="s">
        <v>36</v>
      </c>
      <c r="T72" s="15" t="s">
        <v>37</v>
      </c>
      <c r="U72" s="42"/>
      <c r="V72" s="44"/>
      <c r="W72" s="75"/>
    </row>
    <row r="73" spans="1:23" ht="160.5" customHeight="1" x14ac:dyDescent="0.25">
      <c r="A73" s="79"/>
      <c r="B73" s="66"/>
      <c r="C73" s="68"/>
      <c r="D73" s="68"/>
      <c r="E73" s="6" t="s">
        <v>61</v>
      </c>
      <c r="F73" s="6" t="s">
        <v>61</v>
      </c>
      <c r="G73" s="6" t="s">
        <v>61</v>
      </c>
      <c r="H73" s="6" t="s">
        <v>61</v>
      </c>
      <c r="I73" s="6" t="s">
        <v>61</v>
      </c>
      <c r="J73" s="6" t="s">
        <v>61</v>
      </c>
      <c r="K73" s="6" t="s">
        <v>61</v>
      </c>
      <c r="L73" s="6" t="s">
        <v>61</v>
      </c>
      <c r="M73" s="6" t="s">
        <v>61</v>
      </c>
      <c r="N73" s="6" t="s">
        <v>61</v>
      </c>
      <c r="O73" s="6" t="s">
        <v>61</v>
      </c>
      <c r="P73" s="6" t="s">
        <v>61</v>
      </c>
      <c r="Q73" s="6" t="s">
        <v>61</v>
      </c>
      <c r="R73" s="6" t="s">
        <v>61</v>
      </c>
      <c r="S73" s="6" t="s">
        <v>61</v>
      </c>
      <c r="T73" s="6" t="s">
        <v>61</v>
      </c>
      <c r="U73" s="6" t="s">
        <v>61</v>
      </c>
      <c r="V73" s="16" t="s">
        <v>61</v>
      </c>
      <c r="W73" s="76"/>
    </row>
    <row r="74" spans="1:23" ht="16.5" customHeight="1" x14ac:dyDescent="0.25">
      <c r="A74" s="88" t="s">
        <v>66</v>
      </c>
      <c r="B74" s="89" t="s">
        <v>67</v>
      </c>
      <c r="C74" s="81" t="s">
        <v>16</v>
      </c>
      <c r="D74" s="9" t="s">
        <v>17</v>
      </c>
      <c r="E74" s="10">
        <f>E75+E76+E77+E78</f>
        <v>15953</v>
      </c>
      <c r="F74" s="57">
        <f t="shared" ref="F74:J74" si="22">F75+F76+F77+F78</f>
        <v>2062</v>
      </c>
      <c r="G74" s="58">
        <f t="shared" si="22"/>
        <v>0</v>
      </c>
      <c r="H74" s="58">
        <f t="shared" si="22"/>
        <v>0</v>
      </c>
      <c r="I74" s="58">
        <f t="shared" si="22"/>
        <v>0</v>
      </c>
      <c r="J74" s="59">
        <f t="shared" si="22"/>
        <v>0</v>
      </c>
      <c r="K74" s="84">
        <f>K75+K76+K77+K78</f>
        <v>3811</v>
      </c>
      <c r="L74" s="85"/>
      <c r="M74" s="85"/>
      <c r="N74" s="85"/>
      <c r="O74" s="86"/>
      <c r="P74" s="87">
        <f t="shared" ref="P74:V74" si="23">P75+P76+P77+P78</f>
        <v>3360</v>
      </c>
      <c r="Q74" s="85"/>
      <c r="R74" s="85"/>
      <c r="S74" s="85"/>
      <c r="T74" s="86"/>
      <c r="U74" s="10">
        <f t="shared" si="23"/>
        <v>3360</v>
      </c>
      <c r="V74" s="10">
        <f t="shared" si="23"/>
        <v>3360</v>
      </c>
      <c r="W74" s="74" t="s">
        <v>40</v>
      </c>
    </row>
    <row r="75" spans="1:23" ht="59.25" customHeight="1" x14ac:dyDescent="0.25">
      <c r="A75" s="88"/>
      <c r="B75" s="89"/>
      <c r="C75" s="82"/>
      <c r="D75" s="9" t="s">
        <v>19</v>
      </c>
      <c r="E75" s="10">
        <f>F75+K75+P75+U75+V75</f>
        <v>15953</v>
      </c>
      <c r="F75" s="57">
        <f>F80</f>
        <v>2062</v>
      </c>
      <c r="G75" s="58"/>
      <c r="H75" s="58"/>
      <c r="I75" s="58"/>
      <c r="J75" s="59"/>
      <c r="K75" s="60">
        <f>K80</f>
        <v>3811</v>
      </c>
      <c r="L75" s="61"/>
      <c r="M75" s="61"/>
      <c r="N75" s="61"/>
      <c r="O75" s="62"/>
      <c r="P75" s="63">
        <f>P80</f>
        <v>3360</v>
      </c>
      <c r="Q75" s="61"/>
      <c r="R75" s="61"/>
      <c r="S75" s="61"/>
      <c r="T75" s="62"/>
      <c r="U75" s="10">
        <f>U80</f>
        <v>3360</v>
      </c>
      <c r="V75" s="10">
        <f>V80</f>
        <v>3360</v>
      </c>
      <c r="W75" s="75"/>
    </row>
    <row r="76" spans="1:23" ht="50.25" customHeight="1" x14ac:dyDescent="0.25">
      <c r="A76" s="88"/>
      <c r="B76" s="89"/>
      <c r="C76" s="82"/>
      <c r="D76" s="9" t="s">
        <v>20</v>
      </c>
      <c r="E76" s="10">
        <f>F76+K76+P76+U76+V76</f>
        <v>0</v>
      </c>
      <c r="F76" s="57">
        <v>0</v>
      </c>
      <c r="G76" s="58"/>
      <c r="H76" s="58"/>
      <c r="I76" s="58"/>
      <c r="J76" s="59"/>
      <c r="K76" s="60">
        <v>0</v>
      </c>
      <c r="L76" s="61"/>
      <c r="M76" s="61"/>
      <c r="N76" s="61"/>
      <c r="O76" s="62"/>
      <c r="P76" s="63">
        <v>0</v>
      </c>
      <c r="Q76" s="61"/>
      <c r="R76" s="61"/>
      <c r="S76" s="61"/>
      <c r="T76" s="62"/>
      <c r="U76" s="10">
        <v>0</v>
      </c>
      <c r="V76" s="10">
        <v>0</v>
      </c>
      <c r="W76" s="75"/>
    </row>
    <row r="77" spans="1:23" ht="53.25" customHeight="1" x14ac:dyDescent="0.25">
      <c r="A77" s="88"/>
      <c r="B77" s="89"/>
      <c r="C77" s="82"/>
      <c r="D77" s="9" t="s">
        <v>21</v>
      </c>
      <c r="E77" s="10">
        <f>F77+K77+P77+U77+V77</f>
        <v>0</v>
      </c>
      <c r="F77" s="57">
        <v>0</v>
      </c>
      <c r="G77" s="58"/>
      <c r="H77" s="58"/>
      <c r="I77" s="58"/>
      <c r="J77" s="59"/>
      <c r="K77" s="60">
        <v>0</v>
      </c>
      <c r="L77" s="61"/>
      <c r="M77" s="61"/>
      <c r="N77" s="61"/>
      <c r="O77" s="62"/>
      <c r="P77" s="63">
        <v>0</v>
      </c>
      <c r="Q77" s="61"/>
      <c r="R77" s="61"/>
      <c r="S77" s="61"/>
      <c r="T77" s="62"/>
      <c r="U77" s="10">
        <v>0</v>
      </c>
      <c r="V77" s="10">
        <v>0</v>
      </c>
      <c r="W77" s="75"/>
    </row>
    <row r="78" spans="1:23" ht="105.75" customHeight="1" x14ac:dyDescent="0.25">
      <c r="A78" s="88"/>
      <c r="B78" s="89"/>
      <c r="C78" s="83"/>
      <c r="D78" s="9" t="s">
        <v>22</v>
      </c>
      <c r="E78" s="10">
        <f>F78+K78+P78+U78+V78</f>
        <v>0</v>
      </c>
      <c r="F78" s="57">
        <v>0</v>
      </c>
      <c r="G78" s="58"/>
      <c r="H78" s="58"/>
      <c r="I78" s="58"/>
      <c r="J78" s="59"/>
      <c r="K78" s="60">
        <v>0</v>
      </c>
      <c r="L78" s="61"/>
      <c r="M78" s="61"/>
      <c r="N78" s="61"/>
      <c r="O78" s="62"/>
      <c r="P78" s="63">
        <v>0</v>
      </c>
      <c r="Q78" s="61"/>
      <c r="R78" s="61"/>
      <c r="S78" s="61"/>
      <c r="T78" s="62"/>
      <c r="U78" s="10">
        <v>0</v>
      </c>
      <c r="V78" s="10">
        <v>0</v>
      </c>
      <c r="W78" s="76"/>
    </row>
    <row r="79" spans="1:23" ht="16.5" customHeight="1" x14ac:dyDescent="0.25">
      <c r="A79" s="77" t="s">
        <v>68</v>
      </c>
      <c r="B79" s="80" t="s">
        <v>69</v>
      </c>
      <c r="C79" s="81" t="s">
        <v>16</v>
      </c>
      <c r="D79" s="9" t="s">
        <v>17</v>
      </c>
      <c r="E79" s="10">
        <f>E80+E81+E82+E83</f>
        <v>15953</v>
      </c>
      <c r="F79" s="57">
        <f t="shared" ref="F79:J79" si="24">F80+F81+F82+F83</f>
        <v>2062</v>
      </c>
      <c r="G79" s="58">
        <f t="shared" si="24"/>
        <v>0</v>
      </c>
      <c r="H79" s="58">
        <f t="shared" si="24"/>
        <v>0</v>
      </c>
      <c r="I79" s="58">
        <f t="shared" si="24"/>
        <v>0</v>
      </c>
      <c r="J79" s="59">
        <f t="shared" si="24"/>
        <v>0</v>
      </c>
      <c r="K79" s="84">
        <f>K80+K81+K82+K83</f>
        <v>3811</v>
      </c>
      <c r="L79" s="85"/>
      <c r="M79" s="85"/>
      <c r="N79" s="85"/>
      <c r="O79" s="86"/>
      <c r="P79" s="87">
        <f t="shared" ref="P79:V79" si="25">P80+P81+P82+P83</f>
        <v>3360</v>
      </c>
      <c r="Q79" s="85"/>
      <c r="R79" s="85"/>
      <c r="S79" s="85"/>
      <c r="T79" s="86"/>
      <c r="U79" s="10">
        <f t="shared" si="25"/>
        <v>3360</v>
      </c>
      <c r="V79" s="12">
        <f t="shared" si="25"/>
        <v>3360</v>
      </c>
      <c r="W79" s="74" t="s">
        <v>40</v>
      </c>
    </row>
    <row r="80" spans="1:23" ht="59.25" customHeight="1" x14ac:dyDescent="0.25">
      <c r="A80" s="78"/>
      <c r="B80" s="80"/>
      <c r="C80" s="82"/>
      <c r="D80" s="9" t="s">
        <v>19</v>
      </c>
      <c r="E80" s="10">
        <f>F80+K80+P80+U80+V80</f>
        <v>15953</v>
      </c>
      <c r="F80" s="57">
        <v>2062</v>
      </c>
      <c r="G80" s="58"/>
      <c r="H80" s="58"/>
      <c r="I80" s="58"/>
      <c r="J80" s="59"/>
      <c r="K80" s="60">
        <v>3811</v>
      </c>
      <c r="L80" s="61"/>
      <c r="M80" s="61"/>
      <c r="N80" s="61"/>
      <c r="O80" s="62"/>
      <c r="P80" s="63">
        <v>3360</v>
      </c>
      <c r="Q80" s="61"/>
      <c r="R80" s="61"/>
      <c r="S80" s="61"/>
      <c r="T80" s="62"/>
      <c r="U80" s="10">
        <v>3360</v>
      </c>
      <c r="V80" s="10">
        <v>3360</v>
      </c>
      <c r="W80" s="75"/>
    </row>
    <row r="81" spans="1:23" ht="50.25" customHeight="1" x14ac:dyDescent="0.25">
      <c r="A81" s="78"/>
      <c r="B81" s="80"/>
      <c r="C81" s="82"/>
      <c r="D81" s="9" t="s">
        <v>20</v>
      </c>
      <c r="E81" s="10">
        <f>F81+K81+P81+U81+V81</f>
        <v>0</v>
      </c>
      <c r="F81" s="57">
        <v>0</v>
      </c>
      <c r="G81" s="58"/>
      <c r="H81" s="58"/>
      <c r="I81" s="58"/>
      <c r="J81" s="59"/>
      <c r="K81" s="60">
        <v>0</v>
      </c>
      <c r="L81" s="61"/>
      <c r="M81" s="61"/>
      <c r="N81" s="61"/>
      <c r="O81" s="62"/>
      <c r="P81" s="63">
        <v>0</v>
      </c>
      <c r="Q81" s="61"/>
      <c r="R81" s="61"/>
      <c r="S81" s="61"/>
      <c r="T81" s="62"/>
      <c r="U81" s="10">
        <v>0</v>
      </c>
      <c r="V81" s="12">
        <v>0</v>
      </c>
      <c r="W81" s="75"/>
    </row>
    <row r="82" spans="1:23" ht="53.25" customHeight="1" x14ac:dyDescent="0.25">
      <c r="A82" s="78"/>
      <c r="B82" s="80"/>
      <c r="C82" s="82"/>
      <c r="D82" s="9" t="s">
        <v>21</v>
      </c>
      <c r="E82" s="10">
        <f>F82+K82+P82+U82+V82</f>
        <v>0</v>
      </c>
      <c r="F82" s="57">
        <v>0</v>
      </c>
      <c r="G82" s="58"/>
      <c r="H82" s="58"/>
      <c r="I82" s="58"/>
      <c r="J82" s="59"/>
      <c r="K82" s="60">
        <v>0</v>
      </c>
      <c r="L82" s="61"/>
      <c r="M82" s="61"/>
      <c r="N82" s="61"/>
      <c r="O82" s="62"/>
      <c r="P82" s="63">
        <v>0</v>
      </c>
      <c r="Q82" s="61"/>
      <c r="R82" s="61"/>
      <c r="S82" s="61"/>
      <c r="T82" s="62"/>
      <c r="U82" s="10">
        <v>0</v>
      </c>
      <c r="V82" s="12">
        <v>0</v>
      </c>
      <c r="W82" s="75"/>
    </row>
    <row r="83" spans="1:23" ht="200.25" customHeight="1" x14ac:dyDescent="0.25">
      <c r="A83" s="78"/>
      <c r="B83" s="80"/>
      <c r="C83" s="83"/>
      <c r="D83" s="9" t="s">
        <v>22</v>
      </c>
      <c r="E83" s="10">
        <f>F83+K83+P83+U83+V83</f>
        <v>0</v>
      </c>
      <c r="F83" s="57">
        <v>0</v>
      </c>
      <c r="G83" s="58"/>
      <c r="H83" s="58"/>
      <c r="I83" s="58"/>
      <c r="J83" s="59"/>
      <c r="K83" s="60">
        <v>0</v>
      </c>
      <c r="L83" s="61"/>
      <c r="M83" s="61"/>
      <c r="N83" s="61"/>
      <c r="O83" s="62"/>
      <c r="P83" s="63">
        <v>0</v>
      </c>
      <c r="Q83" s="61"/>
      <c r="R83" s="61"/>
      <c r="S83" s="61"/>
      <c r="T83" s="62"/>
      <c r="U83" s="10">
        <v>0</v>
      </c>
      <c r="V83" s="12">
        <v>0</v>
      </c>
      <c r="W83" s="75"/>
    </row>
    <row r="84" spans="1:23" ht="15" customHeight="1" x14ac:dyDescent="0.25">
      <c r="A84" s="78"/>
      <c r="B84" s="64" t="s">
        <v>70</v>
      </c>
      <c r="C84" s="41" t="s">
        <v>16</v>
      </c>
      <c r="D84" s="69"/>
      <c r="E84" s="41" t="s">
        <v>27</v>
      </c>
      <c r="F84" s="41" t="s">
        <v>10</v>
      </c>
      <c r="G84" s="38" t="s">
        <v>28</v>
      </c>
      <c r="H84" s="72"/>
      <c r="I84" s="72"/>
      <c r="J84" s="73"/>
      <c r="K84" s="41" t="s">
        <v>11</v>
      </c>
      <c r="L84" s="38" t="s">
        <v>28</v>
      </c>
      <c r="M84" s="39"/>
      <c r="N84" s="39"/>
      <c r="O84" s="40"/>
      <c r="P84" s="41" t="s">
        <v>29</v>
      </c>
      <c r="Q84" s="38" t="s">
        <v>28</v>
      </c>
      <c r="R84" s="39"/>
      <c r="S84" s="39"/>
      <c r="T84" s="40"/>
      <c r="U84" s="41" t="s">
        <v>13</v>
      </c>
      <c r="V84" s="43" t="s">
        <v>14</v>
      </c>
      <c r="W84" s="75"/>
    </row>
    <row r="85" spans="1:23" ht="15.75" x14ac:dyDescent="0.25">
      <c r="A85" s="78"/>
      <c r="B85" s="65"/>
      <c r="C85" s="67"/>
      <c r="D85" s="70"/>
      <c r="E85" s="71"/>
      <c r="F85" s="42"/>
      <c r="G85" s="15" t="s">
        <v>30</v>
      </c>
      <c r="H85" s="15" t="s">
        <v>31</v>
      </c>
      <c r="I85" s="15" t="s">
        <v>32</v>
      </c>
      <c r="J85" s="15" t="s">
        <v>33</v>
      </c>
      <c r="K85" s="42"/>
      <c r="L85" s="15" t="s">
        <v>34</v>
      </c>
      <c r="M85" s="15" t="s">
        <v>35</v>
      </c>
      <c r="N85" s="15" t="s">
        <v>36</v>
      </c>
      <c r="O85" s="15" t="s">
        <v>37</v>
      </c>
      <c r="P85" s="42"/>
      <c r="Q85" s="15" t="s">
        <v>34</v>
      </c>
      <c r="R85" s="15" t="s">
        <v>35</v>
      </c>
      <c r="S85" s="15" t="s">
        <v>36</v>
      </c>
      <c r="T85" s="15" t="s">
        <v>37</v>
      </c>
      <c r="U85" s="42"/>
      <c r="V85" s="44"/>
      <c r="W85" s="75"/>
    </row>
    <row r="86" spans="1:23" ht="121.5" customHeight="1" x14ac:dyDescent="0.25">
      <c r="A86" s="79"/>
      <c r="B86" s="66"/>
      <c r="C86" s="68"/>
      <c r="D86" s="71"/>
      <c r="E86" s="6">
        <f>F86+K86+P86+U86+V86</f>
        <v>2552</v>
      </c>
      <c r="F86" s="6">
        <v>700</v>
      </c>
      <c r="G86" s="6">
        <v>100</v>
      </c>
      <c r="H86" s="6">
        <v>100</v>
      </c>
      <c r="I86" s="6">
        <v>100</v>
      </c>
      <c r="J86" s="6">
        <v>100</v>
      </c>
      <c r="K86" s="6">
        <v>652</v>
      </c>
      <c r="L86" s="6">
        <v>100</v>
      </c>
      <c r="M86" s="6">
        <v>100</v>
      </c>
      <c r="N86" s="6">
        <v>500</v>
      </c>
      <c r="O86" s="6">
        <v>645</v>
      </c>
      <c r="P86" s="6">
        <f>T86</f>
        <v>400</v>
      </c>
      <c r="Q86" s="6">
        <v>100</v>
      </c>
      <c r="R86" s="6">
        <v>240</v>
      </c>
      <c r="S86" s="6">
        <v>320</v>
      </c>
      <c r="T86" s="6">
        <v>400</v>
      </c>
      <c r="U86" s="6">
        <v>400</v>
      </c>
      <c r="V86" s="16">
        <v>400</v>
      </c>
      <c r="W86" s="76"/>
    </row>
    <row r="87" spans="1:23" ht="16.5" customHeight="1" x14ac:dyDescent="0.25">
      <c r="A87" s="88" t="s">
        <v>71</v>
      </c>
      <c r="B87" s="89" t="s">
        <v>72</v>
      </c>
      <c r="C87" s="81" t="s">
        <v>16</v>
      </c>
      <c r="D87" s="9" t="s">
        <v>17</v>
      </c>
      <c r="E87" s="10">
        <f>E88+E89+E90+E91</f>
        <v>0</v>
      </c>
      <c r="F87" s="57">
        <f t="shared" ref="F87:J87" si="26">F88+F89+F90+F91</f>
        <v>0</v>
      </c>
      <c r="G87" s="58">
        <f t="shared" si="26"/>
        <v>0</v>
      </c>
      <c r="H87" s="58">
        <f t="shared" si="26"/>
        <v>0</v>
      </c>
      <c r="I87" s="58">
        <f t="shared" si="26"/>
        <v>0</v>
      </c>
      <c r="J87" s="59">
        <f t="shared" si="26"/>
        <v>0</v>
      </c>
      <c r="K87" s="84">
        <f>K88+K89+K90+K91</f>
        <v>0</v>
      </c>
      <c r="L87" s="85"/>
      <c r="M87" s="85"/>
      <c r="N87" s="85"/>
      <c r="O87" s="86"/>
      <c r="P87" s="87">
        <f t="shared" ref="P87:V87" si="27">P88+P89+P90+P91</f>
        <v>0</v>
      </c>
      <c r="Q87" s="85"/>
      <c r="R87" s="85"/>
      <c r="S87" s="85"/>
      <c r="T87" s="86"/>
      <c r="U87" s="10">
        <f t="shared" si="27"/>
        <v>0</v>
      </c>
      <c r="V87" s="10">
        <f t="shared" si="27"/>
        <v>0</v>
      </c>
      <c r="W87" s="74" t="s">
        <v>73</v>
      </c>
    </row>
    <row r="88" spans="1:23" ht="59.25" customHeight="1" x14ac:dyDescent="0.25">
      <c r="A88" s="88"/>
      <c r="B88" s="89"/>
      <c r="C88" s="82"/>
      <c r="D88" s="9" t="s">
        <v>19</v>
      </c>
      <c r="E88" s="10">
        <f>F88+K88+P88+U88+V88</f>
        <v>0</v>
      </c>
      <c r="F88" s="57">
        <v>0</v>
      </c>
      <c r="G88" s="58"/>
      <c r="H88" s="58"/>
      <c r="I88" s="58"/>
      <c r="J88" s="59"/>
      <c r="K88" s="60">
        <v>0</v>
      </c>
      <c r="L88" s="61"/>
      <c r="M88" s="61"/>
      <c r="N88" s="61"/>
      <c r="O88" s="62"/>
      <c r="P88" s="63">
        <v>0</v>
      </c>
      <c r="Q88" s="61"/>
      <c r="R88" s="61"/>
      <c r="S88" s="61"/>
      <c r="T88" s="62"/>
      <c r="U88" s="10">
        <v>0</v>
      </c>
      <c r="V88" s="10">
        <v>0</v>
      </c>
      <c r="W88" s="75"/>
    </row>
    <row r="89" spans="1:23" ht="50.25" customHeight="1" x14ac:dyDescent="0.25">
      <c r="A89" s="88"/>
      <c r="B89" s="89"/>
      <c r="C89" s="82"/>
      <c r="D89" s="9" t="s">
        <v>20</v>
      </c>
      <c r="E89" s="10">
        <f>F89+K89+P89+U89+V89</f>
        <v>0</v>
      </c>
      <c r="F89" s="57">
        <v>0</v>
      </c>
      <c r="G89" s="58"/>
      <c r="H89" s="58"/>
      <c r="I89" s="58"/>
      <c r="J89" s="59"/>
      <c r="K89" s="60">
        <v>0</v>
      </c>
      <c r="L89" s="61"/>
      <c r="M89" s="61"/>
      <c r="N89" s="61"/>
      <c r="O89" s="62"/>
      <c r="P89" s="63">
        <v>0</v>
      </c>
      <c r="Q89" s="61"/>
      <c r="R89" s="61"/>
      <c r="S89" s="61"/>
      <c r="T89" s="62"/>
      <c r="U89" s="10">
        <v>0</v>
      </c>
      <c r="V89" s="10">
        <v>0</v>
      </c>
      <c r="W89" s="75"/>
    </row>
    <row r="90" spans="1:23" ht="53.25" customHeight="1" x14ac:dyDescent="0.25">
      <c r="A90" s="88"/>
      <c r="B90" s="89"/>
      <c r="C90" s="82"/>
      <c r="D90" s="9" t="s">
        <v>21</v>
      </c>
      <c r="E90" s="10">
        <f>F90+K90+P90+U90+V90</f>
        <v>0</v>
      </c>
      <c r="F90" s="57">
        <v>0</v>
      </c>
      <c r="G90" s="58"/>
      <c r="H90" s="58"/>
      <c r="I90" s="58"/>
      <c r="J90" s="59"/>
      <c r="K90" s="60">
        <v>0</v>
      </c>
      <c r="L90" s="61"/>
      <c r="M90" s="61"/>
      <c r="N90" s="61"/>
      <c r="O90" s="62"/>
      <c r="P90" s="63">
        <v>0</v>
      </c>
      <c r="Q90" s="61"/>
      <c r="R90" s="61"/>
      <c r="S90" s="61"/>
      <c r="T90" s="62"/>
      <c r="U90" s="10">
        <v>0</v>
      </c>
      <c r="V90" s="10">
        <v>0</v>
      </c>
      <c r="W90" s="75"/>
    </row>
    <row r="91" spans="1:23" ht="52.5" customHeight="1" x14ac:dyDescent="0.25">
      <c r="A91" s="88"/>
      <c r="B91" s="89"/>
      <c r="C91" s="83"/>
      <c r="D91" s="9" t="s">
        <v>22</v>
      </c>
      <c r="E91" s="10">
        <f>F91+K91+P91+U91+V91</f>
        <v>0</v>
      </c>
      <c r="F91" s="57">
        <v>0</v>
      </c>
      <c r="G91" s="58"/>
      <c r="H91" s="58"/>
      <c r="I91" s="58"/>
      <c r="J91" s="59"/>
      <c r="K91" s="60">
        <v>0</v>
      </c>
      <c r="L91" s="61"/>
      <c r="M91" s="61"/>
      <c r="N91" s="61"/>
      <c r="O91" s="62"/>
      <c r="P91" s="63">
        <v>0</v>
      </c>
      <c r="Q91" s="61"/>
      <c r="R91" s="61"/>
      <c r="S91" s="61"/>
      <c r="T91" s="62"/>
      <c r="U91" s="10">
        <v>0</v>
      </c>
      <c r="V91" s="10">
        <v>0</v>
      </c>
      <c r="W91" s="76"/>
    </row>
    <row r="92" spans="1:23" ht="16.5" customHeight="1" x14ac:dyDescent="0.25">
      <c r="A92" s="77" t="s">
        <v>74</v>
      </c>
      <c r="B92" s="80" t="s">
        <v>75</v>
      </c>
      <c r="C92" s="81" t="s">
        <v>16</v>
      </c>
      <c r="D92" s="9" t="s">
        <v>17</v>
      </c>
      <c r="E92" s="10">
        <f>E93+E94+E95+E96</f>
        <v>0</v>
      </c>
      <c r="F92" s="57">
        <f t="shared" ref="F92:J92" si="28">F93+F94+F95+F96</f>
        <v>0</v>
      </c>
      <c r="G92" s="58">
        <f t="shared" si="28"/>
        <v>0</v>
      </c>
      <c r="H92" s="58">
        <f t="shared" si="28"/>
        <v>0</v>
      </c>
      <c r="I92" s="58">
        <f t="shared" si="28"/>
        <v>0</v>
      </c>
      <c r="J92" s="59">
        <f t="shared" si="28"/>
        <v>0</v>
      </c>
      <c r="K92" s="84">
        <f>K93+K94+K95+K96</f>
        <v>0</v>
      </c>
      <c r="L92" s="85"/>
      <c r="M92" s="85"/>
      <c r="N92" s="85"/>
      <c r="O92" s="86"/>
      <c r="P92" s="87">
        <f t="shared" ref="P92:V92" si="29">P93+P94+P95+P96</f>
        <v>0</v>
      </c>
      <c r="Q92" s="85"/>
      <c r="R92" s="85"/>
      <c r="S92" s="85"/>
      <c r="T92" s="86"/>
      <c r="U92" s="10">
        <f t="shared" si="29"/>
        <v>0</v>
      </c>
      <c r="V92" s="12">
        <f t="shared" si="29"/>
        <v>0</v>
      </c>
      <c r="W92" s="74" t="s">
        <v>73</v>
      </c>
    </row>
    <row r="93" spans="1:23" ht="83.25" customHeight="1" x14ac:dyDescent="0.25">
      <c r="A93" s="78"/>
      <c r="B93" s="80"/>
      <c r="C93" s="82"/>
      <c r="D93" s="9" t="s">
        <v>19</v>
      </c>
      <c r="E93" s="10">
        <f>F93+K93+P93+U93+V93</f>
        <v>0</v>
      </c>
      <c r="F93" s="57">
        <v>0</v>
      </c>
      <c r="G93" s="58"/>
      <c r="H93" s="58"/>
      <c r="I93" s="58"/>
      <c r="J93" s="59"/>
      <c r="K93" s="60">
        <v>0</v>
      </c>
      <c r="L93" s="61"/>
      <c r="M93" s="61"/>
      <c r="N93" s="61"/>
      <c r="O93" s="62"/>
      <c r="P93" s="63">
        <v>0</v>
      </c>
      <c r="Q93" s="61"/>
      <c r="R93" s="61"/>
      <c r="S93" s="61"/>
      <c r="T93" s="62"/>
      <c r="U93" s="10">
        <v>0</v>
      </c>
      <c r="V93" s="12">
        <v>0</v>
      </c>
      <c r="W93" s="75"/>
    </row>
    <row r="94" spans="1:23" ht="50.25" customHeight="1" x14ac:dyDescent="0.25">
      <c r="A94" s="78"/>
      <c r="B94" s="80"/>
      <c r="C94" s="82"/>
      <c r="D94" s="9" t="s">
        <v>20</v>
      </c>
      <c r="E94" s="10">
        <f>F94+K94+P94+U94+V94</f>
        <v>0</v>
      </c>
      <c r="F94" s="57">
        <v>0</v>
      </c>
      <c r="G94" s="58"/>
      <c r="H94" s="58"/>
      <c r="I94" s="58"/>
      <c r="J94" s="59"/>
      <c r="K94" s="60">
        <v>0</v>
      </c>
      <c r="L94" s="61"/>
      <c r="M94" s="61"/>
      <c r="N94" s="61"/>
      <c r="O94" s="62"/>
      <c r="P94" s="63">
        <v>0</v>
      </c>
      <c r="Q94" s="61"/>
      <c r="R94" s="61"/>
      <c r="S94" s="61"/>
      <c r="T94" s="62"/>
      <c r="U94" s="10">
        <v>0</v>
      </c>
      <c r="V94" s="12">
        <v>0</v>
      </c>
      <c r="W94" s="75"/>
    </row>
    <row r="95" spans="1:23" ht="53.25" customHeight="1" x14ac:dyDescent="0.25">
      <c r="A95" s="78"/>
      <c r="B95" s="80"/>
      <c r="C95" s="82"/>
      <c r="D95" s="9" t="s">
        <v>21</v>
      </c>
      <c r="E95" s="10">
        <f>F95+K95+P95+U95+V95</f>
        <v>0</v>
      </c>
      <c r="F95" s="57">
        <v>0</v>
      </c>
      <c r="G95" s="58"/>
      <c r="H95" s="58"/>
      <c r="I95" s="58"/>
      <c r="J95" s="59"/>
      <c r="K95" s="60">
        <v>0</v>
      </c>
      <c r="L95" s="61"/>
      <c r="M95" s="61"/>
      <c r="N95" s="61"/>
      <c r="O95" s="62"/>
      <c r="P95" s="63">
        <v>0</v>
      </c>
      <c r="Q95" s="61"/>
      <c r="R95" s="61"/>
      <c r="S95" s="61"/>
      <c r="T95" s="62"/>
      <c r="U95" s="10">
        <v>0</v>
      </c>
      <c r="V95" s="12">
        <v>0</v>
      </c>
      <c r="W95" s="75"/>
    </row>
    <row r="96" spans="1:23" ht="52.5" customHeight="1" x14ac:dyDescent="0.25">
      <c r="A96" s="78"/>
      <c r="B96" s="80"/>
      <c r="C96" s="83"/>
      <c r="D96" s="9" t="s">
        <v>22</v>
      </c>
      <c r="E96" s="10">
        <f>F96+K96+P96+U96+V96</f>
        <v>0</v>
      </c>
      <c r="F96" s="57">
        <v>0</v>
      </c>
      <c r="G96" s="58"/>
      <c r="H96" s="58"/>
      <c r="I96" s="58"/>
      <c r="J96" s="59"/>
      <c r="K96" s="60">
        <v>0</v>
      </c>
      <c r="L96" s="61"/>
      <c r="M96" s="61"/>
      <c r="N96" s="61"/>
      <c r="O96" s="62"/>
      <c r="P96" s="63">
        <v>0</v>
      </c>
      <c r="Q96" s="61"/>
      <c r="R96" s="61"/>
      <c r="S96" s="61"/>
      <c r="T96" s="62"/>
      <c r="U96" s="10">
        <v>0</v>
      </c>
      <c r="V96" s="12">
        <v>0</v>
      </c>
      <c r="W96" s="75"/>
    </row>
    <row r="97" spans="1:23" ht="15" customHeight="1" x14ac:dyDescent="0.25">
      <c r="A97" s="78"/>
      <c r="B97" s="64" t="s">
        <v>76</v>
      </c>
      <c r="C97" s="41" t="s">
        <v>16</v>
      </c>
      <c r="D97" s="69"/>
      <c r="E97" s="41" t="s">
        <v>27</v>
      </c>
      <c r="F97" s="41" t="s">
        <v>10</v>
      </c>
      <c r="G97" s="38" t="s">
        <v>28</v>
      </c>
      <c r="H97" s="72"/>
      <c r="I97" s="72"/>
      <c r="J97" s="73"/>
      <c r="K97" s="41" t="s">
        <v>11</v>
      </c>
      <c r="L97" s="38" t="s">
        <v>28</v>
      </c>
      <c r="M97" s="39"/>
      <c r="N97" s="39"/>
      <c r="O97" s="40"/>
      <c r="P97" s="41" t="s">
        <v>29</v>
      </c>
      <c r="Q97" s="38" t="s">
        <v>28</v>
      </c>
      <c r="R97" s="39"/>
      <c r="S97" s="39"/>
      <c r="T97" s="40"/>
      <c r="U97" s="41" t="s">
        <v>13</v>
      </c>
      <c r="V97" s="43" t="s">
        <v>14</v>
      </c>
      <c r="W97" s="75"/>
    </row>
    <row r="98" spans="1:23" ht="15.75" x14ac:dyDescent="0.25">
      <c r="A98" s="78"/>
      <c r="B98" s="65"/>
      <c r="C98" s="67"/>
      <c r="D98" s="70"/>
      <c r="E98" s="71"/>
      <c r="F98" s="42"/>
      <c r="G98" s="15" t="s">
        <v>30</v>
      </c>
      <c r="H98" s="15" t="s">
        <v>31</v>
      </c>
      <c r="I98" s="15" t="s">
        <v>32</v>
      </c>
      <c r="J98" s="15" t="s">
        <v>33</v>
      </c>
      <c r="K98" s="42"/>
      <c r="L98" s="15" t="s">
        <v>34</v>
      </c>
      <c r="M98" s="15" t="s">
        <v>35</v>
      </c>
      <c r="N98" s="15" t="s">
        <v>36</v>
      </c>
      <c r="O98" s="15" t="s">
        <v>37</v>
      </c>
      <c r="P98" s="42"/>
      <c r="Q98" s="15" t="s">
        <v>34</v>
      </c>
      <c r="R98" s="15" t="s">
        <v>35</v>
      </c>
      <c r="S98" s="15" t="s">
        <v>36</v>
      </c>
      <c r="T98" s="15" t="s">
        <v>37</v>
      </c>
      <c r="U98" s="42"/>
      <c r="V98" s="44"/>
      <c r="W98" s="75"/>
    </row>
    <row r="99" spans="1:23" ht="146.25" customHeight="1" x14ac:dyDescent="0.25">
      <c r="A99" s="79"/>
      <c r="B99" s="66"/>
      <c r="C99" s="68"/>
      <c r="D99" s="71"/>
      <c r="E99" s="6" t="s">
        <v>61</v>
      </c>
      <c r="F99" s="6" t="s">
        <v>61</v>
      </c>
      <c r="G99" s="6" t="s">
        <v>61</v>
      </c>
      <c r="H99" s="6" t="s">
        <v>61</v>
      </c>
      <c r="I99" s="6" t="s">
        <v>61</v>
      </c>
      <c r="J99" s="6" t="s">
        <v>61</v>
      </c>
      <c r="K99" s="6" t="s">
        <v>61</v>
      </c>
      <c r="L99" s="6" t="s">
        <v>61</v>
      </c>
      <c r="M99" s="6" t="s">
        <v>61</v>
      </c>
      <c r="N99" s="6" t="s">
        <v>61</v>
      </c>
      <c r="O99" s="6" t="s">
        <v>61</v>
      </c>
      <c r="P99" s="6" t="s">
        <v>61</v>
      </c>
      <c r="Q99" s="6" t="s">
        <v>61</v>
      </c>
      <c r="R99" s="6" t="s">
        <v>61</v>
      </c>
      <c r="S99" s="6" t="s">
        <v>61</v>
      </c>
      <c r="T99" s="6" t="s">
        <v>61</v>
      </c>
      <c r="U99" s="6" t="s">
        <v>61</v>
      </c>
      <c r="V99" s="16" t="s">
        <v>61</v>
      </c>
      <c r="W99" s="76"/>
    </row>
    <row r="100" spans="1:23" ht="15.75" x14ac:dyDescent="0.25">
      <c r="A100" s="45" t="s">
        <v>77</v>
      </c>
      <c r="B100" s="48" t="s">
        <v>78</v>
      </c>
      <c r="C100" s="49"/>
      <c r="D100" s="21" t="s">
        <v>17</v>
      </c>
      <c r="E100" s="22">
        <f>F100+K100+P100+U100+V100</f>
        <v>219868.85559000002</v>
      </c>
      <c r="F100" s="27">
        <f>F101+F102+F103+F104</f>
        <v>39539.994630000001</v>
      </c>
      <c r="G100" s="28"/>
      <c r="H100" s="28"/>
      <c r="I100" s="28"/>
      <c r="J100" s="29"/>
      <c r="K100" s="30">
        <f>K101+K102+K103+K104</f>
        <v>52148.582630000004</v>
      </c>
      <c r="L100" s="31"/>
      <c r="M100" s="31"/>
      <c r="N100" s="31"/>
      <c r="O100" s="32"/>
      <c r="P100" s="54">
        <f t="shared" ref="P100:V100" si="30">P101+P102+P103+P104</f>
        <v>62668.131179999997</v>
      </c>
      <c r="Q100" s="55"/>
      <c r="R100" s="55"/>
      <c r="S100" s="55"/>
      <c r="T100" s="56"/>
      <c r="U100" s="22">
        <f t="shared" si="30"/>
        <v>41868.75834</v>
      </c>
      <c r="V100" s="22">
        <f t="shared" si="30"/>
        <v>23643.38881</v>
      </c>
      <c r="W100" s="35"/>
    </row>
    <row r="101" spans="1:23" ht="63" x14ac:dyDescent="0.25">
      <c r="A101" s="46"/>
      <c r="B101" s="50"/>
      <c r="C101" s="51"/>
      <c r="D101" s="21" t="s">
        <v>19</v>
      </c>
      <c r="E101" s="22">
        <f>F101+K101+P101+U101+V101</f>
        <v>15953</v>
      </c>
      <c r="F101" s="27">
        <f>F88+F75+F11</f>
        <v>2062</v>
      </c>
      <c r="G101" s="28"/>
      <c r="H101" s="28"/>
      <c r="I101" s="28"/>
      <c r="J101" s="29"/>
      <c r="K101" s="30">
        <f>K88+K75+K11</f>
        <v>3811</v>
      </c>
      <c r="L101" s="31"/>
      <c r="M101" s="31"/>
      <c r="N101" s="31"/>
      <c r="O101" s="32"/>
      <c r="P101" s="33">
        <f>P88+P75+P11</f>
        <v>3360</v>
      </c>
      <c r="Q101" s="31"/>
      <c r="R101" s="31"/>
      <c r="S101" s="31"/>
      <c r="T101" s="32"/>
      <c r="U101" s="22">
        <f t="shared" ref="U101:V101" si="31">U88+U75+U11</f>
        <v>3360</v>
      </c>
      <c r="V101" s="22">
        <f t="shared" si="31"/>
        <v>3360</v>
      </c>
      <c r="W101" s="36"/>
    </row>
    <row r="102" spans="1:23" ht="47.25" x14ac:dyDescent="0.25">
      <c r="A102" s="46"/>
      <c r="B102" s="50"/>
      <c r="C102" s="51"/>
      <c r="D102" s="21" t="s">
        <v>20</v>
      </c>
      <c r="E102" s="22">
        <f>F102+K102+P102+U102+V102</f>
        <v>0</v>
      </c>
      <c r="F102" s="27">
        <f t="shared" ref="F102:F104" si="32">F89+F76+F12</f>
        <v>0</v>
      </c>
      <c r="G102" s="28"/>
      <c r="H102" s="28"/>
      <c r="I102" s="28"/>
      <c r="J102" s="29"/>
      <c r="K102" s="30">
        <f t="shared" ref="K102:V104" si="33">K89+K76+K12</f>
        <v>0</v>
      </c>
      <c r="L102" s="31"/>
      <c r="M102" s="31"/>
      <c r="N102" s="31"/>
      <c r="O102" s="32"/>
      <c r="P102" s="33">
        <f t="shared" si="33"/>
        <v>0</v>
      </c>
      <c r="Q102" s="31"/>
      <c r="R102" s="31"/>
      <c r="S102" s="31"/>
      <c r="T102" s="32"/>
      <c r="U102" s="22">
        <f t="shared" si="33"/>
        <v>0</v>
      </c>
      <c r="V102" s="22">
        <f t="shared" si="33"/>
        <v>0</v>
      </c>
      <c r="W102" s="36"/>
    </row>
    <row r="103" spans="1:23" ht="51.75" customHeight="1" x14ac:dyDescent="0.25">
      <c r="A103" s="46"/>
      <c r="B103" s="50"/>
      <c r="C103" s="51"/>
      <c r="D103" s="23" t="s">
        <v>21</v>
      </c>
      <c r="E103" s="22">
        <f>F103+K103+P103+U103+V103</f>
        <v>203915.85559000002</v>
      </c>
      <c r="F103" s="27">
        <f>F90+F77+F13</f>
        <v>37477.994630000001</v>
      </c>
      <c r="G103" s="28"/>
      <c r="H103" s="28"/>
      <c r="I103" s="28"/>
      <c r="J103" s="29"/>
      <c r="K103" s="30">
        <f t="shared" si="33"/>
        <v>48337.582630000004</v>
      </c>
      <c r="L103" s="31"/>
      <c r="M103" s="31"/>
      <c r="N103" s="31"/>
      <c r="O103" s="32"/>
      <c r="P103" s="33">
        <f t="shared" si="33"/>
        <v>59308.131179999997</v>
      </c>
      <c r="Q103" s="31"/>
      <c r="R103" s="31"/>
      <c r="S103" s="31"/>
      <c r="T103" s="32"/>
      <c r="U103" s="22">
        <f t="shared" si="33"/>
        <v>38508.75834</v>
      </c>
      <c r="V103" s="22">
        <f t="shared" si="33"/>
        <v>20283.38881</v>
      </c>
      <c r="W103" s="36"/>
    </row>
    <row r="104" spans="1:23" ht="31.5" x14ac:dyDescent="0.25">
      <c r="A104" s="47"/>
      <c r="B104" s="52"/>
      <c r="C104" s="53"/>
      <c r="D104" s="21" t="s">
        <v>22</v>
      </c>
      <c r="E104" s="22">
        <f>F104+K104+P104+U104+V104</f>
        <v>0</v>
      </c>
      <c r="F104" s="27">
        <f t="shared" si="32"/>
        <v>0</v>
      </c>
      <c r="G104" s="28"/>
      <c r="H104" s="28"/>
      <c r="I104" s="28"/>
      <c r="J104" s="29"/>
      <c r="K104" s="30">
        <f t="shared" si="33"/>
        <v>0</v>
      </c>
      <c r="L104" s="31"/>
      <c r="M104" s="31"/>
      <c r="N104" s="31"/>
      <c r="O104" s="32"/>
      <c r="P104" s="33">
        <f t="shared" si="33"/>
        <v>0</v>
      </c>
      <c r="Q104" s="31"/>
      <c r="R104" s="31"/>
      <c r="S104" s="31"/>
      <c r="T104" s="32"/>
      <c r="U104" s="22">
        <f t="shared" si="33"/>
        <v>0</v>
      </c>
      <c r="V104" s="22">
        <f t="shared" si="33"/>
        <v>0</v>
      </c>
      <c r="W104" s="37"/>
    </row>
    <row r="105" spans="1:23" ht="23.2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3"/>
      <c r="Q105" s="3"/>
      <c r="R105" s="3"/>
      <c r="S105" s="3"/>
      <c r="T105" s="3"/>
      <c r="U105" s="3"/>
      <c r="V105" s="3"/>
      <c r="W105" s="24" t="s">
        <v>79</v>
      </c>
    </row>
    <row r="106" spans="1:23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3"/>
      <c r="Q106" s="3"/>
      <c r="R106" s="3"/>
      <c r="S106" s="3"/>
      <c r="T106" s="3"/>
      <c r="U106" s="3"/>
      <c r="V106" s="3"/>
      <c r="W106" s="3"/>
    </row>
    <row r="107" spans="1:23" ht="23.25" x14ac:dyDescent="0.35">
      <c r="A107" s="1"/>
      <c r="B107" s="1"/>
      <c r="C107" s="1"/>
      <c r="D107" s="1"/>
      <c r="E107" s="1"/>
      <c r="F107" s="34" t="s">
        <v>80</v>
      </c>
      <c r="G107" s="34"/>
      <c r="H107" s="1"/>
      <c r="I107" s="1"/>
      <c r="J107" s="1"/>
      <c r="K107" s="1"/>
      <c r="L107" s="1"/>
      <c r="M107" s="1"/>
      <c r="N107" s="1"/>
      <c r="O107" s="24"/>
      <c r="P107" s="3"/>
      <c r="Q107" s="3"/>
      <c r="R107" s="3"/>
      <c r="S107" s="3"/>
      <c r="T107" s="3"/>
      <c r="U107" s="3"/>
      <c r="V107" s="3"/>
      <c r="W107" s="3"/>
    </row>
    <row r="108" spans="1:23" ht="15.7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 ht="15.7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 ht="15.7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ht="15.7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ht="15.7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5.7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 ht="15.75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 ht="15.7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 ht="15.7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 ht="15.7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 ht="15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 ht="15.7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 ht="15.7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 ht="15.7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 ht="15.75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 ht="15.75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 ht="15.7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5.7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 ht="15.7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</sheetData>
  <mergeCells count="407">
    <mergeCell ref="P2:S2"/>
    <mergeCell ref="T2:W2"/>
    <mergeCell ref="A3:W3"/>
    <mergeCell ref="A4:W4"/>
    <mergeCell ref="A5:W5"/>
    <mergeCell ref="A6:W6"/>
    <mergeCell ref="W7:W8"/>
    <mergeCell ref="F8:J8"/>
    <mergeCell ref="K8:O8"/>
    <mergeCell ref="P8:T8"/>
    <mergeCell ref="F9:J9"/>
    <mergeCell ref="K9:O9"/>
    <mergeCell ref="P9:T9"/>
    <mergeCell ref="A7:A8"/>
    <mergeCell ref="B7:B8"/>
    <mergeCell ref="C7:C8"/>
    <mergeCell ref="D7:D8"/>
    <mergeCell ref="E7:E8"/>
    <mergeCell ref="F7:V7"/>
    <mergeCell ref="A10:A14"/>
    <mergeCell ref="B10:B14"/>
    <mergeCell ref="C10:C14"/>
    <mergeCell ref="F10:J10"/>
    <mergeCell ref="K10:O10"/>
    <mergeCell ref="P10:T10"/>
    <mergeCell ref="F14:J14"/>
    <mergeCell ref="K14:O14"/>
    <mergeCell ref="P14:T14"/>
    <mergeCell ref="W10:W14"/>
    <mergeCell ref="F11:J11"/>
    <mergeCell ref="K11:O11"/>
    <mergeCell ref="P11:T11"/>
    <mergeCell ref="F12:J12"/>
    <mergeCell ref="K12:O12"/>
    <mergeCell ref="P12:T12"/>
    <mergeCell ref="F13:J13"/>
    <mergeCell ref="K13:O13"/>
    <mergeCell ref="P13:T13"/>
    <mergeCell ref="W15:W22"/>
    <mergeCell ref="F16:J16"/>
    <mergeCell ref="K16:O16"/>
    <mergeCell ref="P16:T16"/>
    <mergeCell ref="F17:J17"/>
    <mergeCell ref="K17:O17"/>
    <mergeCell ref="P17:T17"/>
    <mergeCell ref="F18:J18"/>
    <mergeCell ref="K18:O18"/>
    <mergeCell ref="P18:T18"/>
    <mergeCell ref="F15:J15"/>
    <mergeCell ref="K15:O15"/>
    <mergeCell ref="P15:T15"/>
    <mergeCell ref="F19:J19"/>
    <mergeCell ref="K19:O19"/>
    <mergeCell ref="P19:T19"/>
    <mergeCell ref="L20:O20"/>
    <mergeCell ref="P20:P21"/>
    <mergeCell ref="Q20:T20"/>
    <mergeCell ref="U20:U21"/>
    <mergeCell ref="V20:V21"/>
    <mergeCell ref="A23:A27"/>
    <mergeCell ref="B23:B27"/>
    <mergeCell ref="C23:C27"/>
    <mergeCell ref="F23:J23"/>
    <mergeCell ref="K23:O23"/>
    <mergeCell ref="C20:C22"/>
    <mergeCell ref="D20:D22"/>
    <mergeCell ref="E20:E21"/>
    <mergeCell ref="F20:F21"/>
    <mergeCell ref="G20:J20"/>
    <mergeCell ref="K20:K21"/>
    <mergeCell ref="A15:A22"/>
    <mergeCell ref="B15:B19"/>
    <mergeCell ref="C15:C19"/>
    <mergeCell ref="B20:B22"/>
    <mergeCell ref="P23:T23"/>
    <mergeCell ref="F24:J24"/>
    <mergeCell ref="K24:O24"/>
    <mergeCell ref="P24:T24"/>
    <mergeCell ref="W24:W28"/>
    <mergeCell ref="F25:J25"/>
    <mergeCell ref="K25:O25"/>
    <mergeCell ref="P25:T25"/>
    <mergeCell ref="F26:J26"/>
    <mergeCell ref="K26:O26"/>
    <mergeCell ref="P26:T26"/>
    <mergeCell ref="F27:J27"/>
    <mergeCell ref="K27:O27"/>
    <mergeCell ref="P27:T27"/>
    <mergeCell ref="A28:A32"/>
    <mergeCell ref="B28:B32"/>
    <mergeCell ref="C28:C32"/>
    <mergeCell ref="F28:J28"/>
    <mergeCell ref="K28:O28"/>
    <mergeCell ref="P28:T28"/>
    <mergeCell ref="F29:J29"/>
    <mergeCell ref="K29:O29"/>
    <mergeCell ref="P29:T29"/>
    <mergeCell ref="W29:W32"/>
    <mergeCell ref="F30:J30"/>
    <mergeCell ref="K30:O30"/>
    <mergeCell ref="P30:T30"/>
    <mergeCell ref="F31:J31"/>
    <mergeCell ref="K31:O31"/>
    <mergeCell ref="P31:T31"/>
    <mergeCell ref="F32:J32"/>
    <mergeCell ref="K32:O32"/>
    <mergeCell ref="P32:T32"/>
    <mergeCell ref="A33:A37"/>
    <mergeCell ref="B33:B37"/>
    <mergeCell ref="C33:C37"/>
    <mergeCell ref="F33:J33"/>
    <mergeCell ref="K33:O33"/>
    <mergeCell ref="P33:T33"/>
    <mergeCell ref="F37:J37"/>
    <mergeCell ref="W33:W37"/>
    <mergeCell ref="F34:J34"/>
    <mergeCell ref="K34:O34"/>
    <mergeCell ref="P34:T34"/>
    <mergeCell ref="F35:J35"/>
    <mergeCell ref="K35:O35"/>
    <mergeCell ref="P35:T35"/>
    <mergeCell ref="F36:J36"/>
    <mergeCell ref="K36:O36"/>
    <mergeCell ref="P36:T36"/>
    <mergeCell ref="K37:O37"/>
    <mergeCell ref="P37:T37"/>
    <mergeCell ref="A38:A42"/>
    <mergeCell ref="B38:B42"/>
    <mergeCell ref="C38:C42"/>
    <mergeCell ref="F38:J38"/>
    <mergeCell ref="K38:O38"/>
    <mergeCell ref="P38:T38"/>
    <mergeCell ref="F42:J42"/>
    <mergeCell ref="K42:O42"/>
    <mergeCell ref="W38:W42"/>
    <mergeCell ref="F39:J39"/>
    <mergeCell ref="K39:O39"/>
    <mergeCell ref="P39:T39"/>
    <mergeCell ref="F40:J40"/>
    <mergeCell ref="K40:O40"/>
    <mergeCell ref="P40:T40"/>
    <mergeCell ref="F41:J41"/>
    <mergeCell ref="K41:O41"/>
    <mergeCell ref="P41:T41"/>
    <mergeCell ref="P42:T42"/>
    <mergeCell ref="A43:A47"/>
    <mergeCell ref="B43:B47"/>
    <mergeCell ref="C43:C47"/>
    <mergeCell ref="F43:J43"/>
    <mergeCell ref="K43:O43"/>
    <mergeCell ref="P43:T43"/>
    <mergeCell ref="F47:J47"/>
    <mergeCell ref="K47:O47"/>
    <mergeCell ref="P47:T47"/>
    <mergeCell ref="W43:W47"/>
    <mergeCell ref="F44:J44"/>
    <mergeCell ref="K44:O44"/>
    <mergeCell ref="P44:T44"/>
    <mergeCell ref="F45:J45"/>
    <mergeCell ref="K45:O45"/>
    <mergeCell ref="P45:T45"/>
    <mergeCell ref="F46:J46"/>
    <mergeCell ref="K46:O46"/>
    <mergeCell ref="P46:T46"/>
    <mergeCell ref="A48:A52"/>
    <mergeCell ref="B48:B52"/>
    <mergeCell ref="C48:C52"/>
    <mergeCell ref="F48:J48"/>
    <mergeCell ref="K48:O48"/>
    <mergeCell ref="P48:T48"/>
    <mergeCell ref="F52:J52"/>
    <mergeCell ref="K52:O52"/>
    <mergeCell ref="P52:T52"/>
    <mergeCell ref="W48:W52"/>
    <mergeCell ref="F49:J49"/>
    <mergeCell ref="K49:O49"/>
    <mergeCell ref="P49:T49"/>
    <mergeCell ref="F50:J50"/>
    <mergeCell ref="K50:O50"/>
    <mergeCell ref="P50:T50"/>
    <mergeCell ref="F51:J51"/>
    <mergeCell ref="K51:O51"/>
    <mergeCell ref="P51:T51"/>
    <mergeCell ref="A53:A57"/>
    <mergeCell ref="B53:B57"/>
    <mergeCell ref="C53:C57"/>
    <mergeCell ref="F53:J53"/>
    <mergeCell ref="K53:O53"/>
    <mergeCell ref="P53:T53"/>
    <mergeCell ref="F57:J57"/>
    <mergeCell ref="K57:O57"/>
    <mergeCell ref="P57:T57"/>
    <mergeCell ref="W53:W57"/>
    <mergeCell ref="F54:J54"/>
    <mergeCell ref="K54:O54"/>
    <mergeCell ref="P54:T54"/>
    <mergeCell ref="F55:J55"/>
    <mergeCell ref="K55:O55"/>
    <mergeCell ref="P55:T55"/>
    <mergeCell ref="F56:J56"/>
    <mergeCell ref="K56:O56"/>
    <mergeCell ref="P56:T56"/>
    <mergeCell ref="W58:W65"/>
    <mergeCell ref="F59:J59"/>
    <mergeCell ref="K59:O59"/>
    <mergeCell ref="P59:T59"/>
    <mergeCell ref="F60:J60"/>
    <mergeCell ref="K60:O60"/>
    <mergeCell ref="P60:T60"/>
    <mergeCell ref="F61:J61"/>
    <mergeCell ref="K61:O61"/>
    <mergeCell ref="P61:T61"/>
    <mergeCell ref="F58:J58"/>
    <mergeCell ref="K58:O58"/>
    <mergeCell ref="P58:T58"/>
    <mergeCell ref="F62:J62"/>
    <mergeCell ref="K62:O62"/>
    <mergeCell ref="P62:T62"/>
    <mergeCell ref="L63:O63"/>
    <mergeCell ref="P63:P64"/>
    <mergeCell ref="Q63:T63"/>
    <mergeCell ref="U63:U64"/>
    <mergeCell ref="V63:V64"/>
    <mergeCell ref="A66:A73"/>
    <mergeCell ref="B66:B70"/>
    <mergeCell ref="C66:C70"/>
    <mergeCell ref="F66:J66"/>
    <mergeCell ref="K66:O66"/>
    <mergeCell ref="C63:C65"/>
    <mergeCell ref="D63:D65"/>
    <mergeCell ref="E63:E64"/>
    <mergeCell ref="F63:F64"/>
    <mergeCell ref="G63:J63"/>
    <mergeCell ref="K63:K64"/>
    <mergeCell ref="A58:A65"/>
    <mergeCell ref="B58:B62"/>
    <mergeCell ref="C58:C62"/>
    <mergeCell ref="B63:B65"/>
    <mergeCell ref="B71:B73"/>
    <mergeCell ref="C71:C73"/>
    <mergeCell ref="D71:D73"/>
    <mergeCell ref="E71:E72"/>
    <mergeCell ref="F71:F72"/>
    <mergeCell ref="G71:J71"/>
    <mergeCell ref="P66:T66"/>
    <mergeCell ref="W66:W73"/>
    <mergeCell ref="F67:J67"/>
    <mergeCell ref="K67:O67"/>
    <mergeCell ref="P67:T67"/>
    <mergeCell ref="F68:J68"/>
    <mergeCell ref="K68:O68"/>
    <mergeCell ref="P68:T68"/>
    <mergeCell ref="F69:J69"/>
    <mergeCell ref="K69:O69"/>
    <mergeCell ref="K71:K72"/>
    <mergeCell ref="L71:O71"/>
    <mergeCell ref="P71:P72"/>
    <mergeCell ref="Q71:T71"/>
    <mergeCell ref="U71:U72"/>
    <mergeCell ref="V71:V72"/>
    <mergeCell ref="P69:T69"/>
    <mergeCell ref="F70:J70"/>
    <mergeCell ref="K70:O70"/>
    <mergeCell ref="P70:T70"/>
    <mergeCell ref="A74:A78"/>
    <mergeCell ref="B74:B78"/>
    <mergeCell ref="C74:C78"/>
    <mergeCell ref="F74:J74"/>
    <mergeCell ref="K74:O74"/>
    <mergeCell ref="P74:T74"/>
    <mergeCell ref="F78:J78"/>
    <mergeCell ref="K78:O78"/>
    <mergeCell ref="P78:T78"/>
    <mergeCell ref="W74:W78"/>
    <mergeCell ref="F75:J75"/>
    <mergeCell ref="K75:O75"/>
    <mergeCell ref="P75:T75"/>
    <mergeCell ref="F76:J76"/>
    <mergeCell ref="K76:O76"/>
    <mergeCell ref="P76:T76"/>
    <mergeCell ref="F77:J77"/>
    <mergeCell ref="K77:O77"/>
    <mergeCell ref="P77:T77"/>
    <mergeCell ref="W79:W86"/>
    <mergeCell ref="F80:J80"/>
    <mergeCell ref="K80:O80"/>
    <mergeCell ref="P80:T80"/>
    <mergeCell ref="F81:J81"/>
    <mergeCell ref="K81:O81"/>
    <mergeCell ref="P81:T81"/>
    <mergeCell ref="F82:J82"/>
    <mergeCell ref="K82:O82"/>
    <mergeCell ref="P82:T82"/>
    <mergeCell ref="F79:J79"/>
    <mergeCell ref="K79:O79"/>
    <mergeCell ref="P79:T79"/>
    <mergeCell ref="F83:J83"/>
    <mergeCell ref="K83:O83"/>
    <mergeCell ref="P83:T83"/>
    <mergeCell ref="L84:O84"/>
    <mergeCell ref="P84:P85"/>
    <mergeCell ref="Q84:T84"/>
    <mergeCell ref="U84:U85"/>
    <mergeCell ref="V84:V85"/>
    <mergeCell ref="A87:A91"/>
    <mergeCell ref="B87:B91"/>
    <mergeCell ref="C87:C91"/>
    <mergeCell ref="F87:J87"/>
    <mergeCell ref="K87:O87"/>
    <mergeCell ref="C84:C86"/>
    <mergeCell ref="D84:D86"/>
    <mergeCell ref="E84:E85"/>
    <mergeCell ref="F84:F85"/>
    <mergeCell ref="G84:J84"/>
    <mergeCell ref="K84:K85"/>
    <mergeCell ref="A79:A86"/>
    <mergeCell ref="B79:B83"/>
    <mergeCell ref="C79:C83"/>
    <mergeCell ref="B84:B86"/>
    <mergeCell ref="P87:T87"/>
    <mergeCell ref="W87:W91"/>
    <mergeCell ref="F88:J88"/>
    <mergeCell ref="K88:O88"/>
    <mergeCell ref="P88:T88"/>
    <mergeCell ref="F89:J89"/>
    <mergeCell ref="K89:O89"/>
    <mergeCell ref="P89:T89"/>
    <mergeCell ref="F90:J90"/>
    <mergeCell ref="K90:O90"/>
    <mergeCell ref="P90:T90"/>
    <mergeCell ref="F91:J91"/>
    <mergeCell ref="K91:O91"/>
    <mergeCell ref="P91:T91"/>
    <mergeCell ref="A92:A99"/>
    <mergeCell ref="B92:B96"/>
    <mergeCell ref="C92:C96"/>
    <mergeCell ref="F92:J92"/>
    <mergeCell ref="K92:O92"/>
    <mergeCell ref="P92:T92"/>
    <mergeCell ref="W92:W99"/>
    <mergeCell ref="F93:J93"/>
    <mergeCell ref="K93:O93"/>
    <mergeCell ref="P93:T93"/>
    <mergeCell ref="F94:J94"/>
    <mergeCell ref="K94:O94"/>
    <mergeCell ref="P94:T94"/>
    <mergeCell ref="F95:J95"/>
    <mergeCell ref="K95:O95"/>
    <mergeCell ref="P95:T95"/>
    <mergeCell ref="F96:J96"/>
    <mergeCell ref="K96:O96"/>
    <mergeCell ref="P96:T96"/>
    <mergeCell ref="B97:B99"/>
    <mergeCell ref="C97:C99"/>
    <mergeCell ref="D97:D99"/>
    <mergeCell ref="E97:E98"/>
    <mergeCell ref="F97:F98"/>
    <mergeCell ref="G97:J97"/>
    <mergeCell ref="K97:K98"/>
    <mergeCell ref="L97:O97"/>
    <mergeCell ref="P97:P98"/>
    <mergeCell ref="Q97:T97"/>
    <mergeCell ref="U97:U98"/>
    <mergeCell ref="V97:V98"/>
    <mergeCell ref="A100:A104"/>
    <mergeCell ref="B100:C104"/>
    <mergeCell ref="F100:J100"/>
    <mergeCell ref="K100:O100"/>
    <mergeCell ref="P100:T100"/>
    <mergeCell ref="F104:J104"/>
    <mergeCell ref="K104:O104"/>
    <mergeCell ref="P104:T104"/>
    <mergeCell ref="A106:O106"/>
    <mergeCell ref="F107:G107"/>
    <mergeCell ref="A108:W108"/>
    <mergeCell ref="W100:W104"/>
    <mergeCell ref="F101:J101"/>
    <mergeCell ref="K101:O101"/>
    <mergeCell ref="P101:T101"/>
    <mergeCell ref="F102:J102"/>
    <mergeCell ref="K102:O102"/>
    <mergeCell ref="P102:T102"/>
    <mergeCell ref="F103:J103"/>
    <mergeCell ref="K103:O103"/>
    <mergeCell ref="P103:T103"/>
    <mergeCell ref="A115:W115"/>
    <mergeCell ref="A116:W116"/>
    <mergeCell ref="A117:W117"/>
    <mergeCell ref="A118:W118"/>
    <mergeCell ref="A119:W119"/>
    <mergeCell ref="A120:W120"/>
    <mergeCell ref="A109:W109"/>
    <mergeCell ref="A110:W110"/>
    <mergeCell ref="A111:W111"/>
    <mergeCell ref="A112:W112"/>
    <mergeCell ref="A113:W113"/>
    <mergeCell ref="A114:W114"/>
    <mergeCell ref="A127:W127"/>
    <mergeCell ref="A128:W128"/>
    <mergeCell ref="A129:W129"/>
    <mergeCell ref="A130:W130"/>
    <mergeCell ref="A121:W121"/>
    <mergeCell ref="A122:W122"/>
    <mergeCell ref="A123:W123"/>
    <mergeCell ref="A124:W124"/>
    <mergeCell ref="A125:W125"/>
    <mergeCell ref="A126:W126"/>
  </mergeCells>
  <pageMargins left="0.70866141732283472" right="0.39370078740157483" top="0.35433070866141736" bottom="0.35433070866141736" header="0.31496062992125984" footer="0.31496062992125984"/>
  <pageSetup paperSize="9" scale="54" fitToHeight="1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2025-11-19T11:35:55Z</dcterms:modified>
</cp:coreProperties>
</file>