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104\Server\106\!МП\2025\МП № от 17.07.2025\МП, Приказ, Пояснительная\для выгрузки\"/>
    </mc:Choice>
  </mc:AlternateContent>
  <bookViews>
    <workbookView xWindow="0" yWindow="0" windowWidth="28800" windowHeight="10545" tabRatio="883"/>
  </bookViews>
  <sheets>
    <sheet name="Паспорт мун. программы" sheetId="22" r:id="rId1"/>
    <sheet name="Методика результатов" sheetId="25" r:id="rId2"/>
    <sheet name="Перечень мероприятий ПП I " sheetId="14" r:id="rId3"/>
    <sheet name="Перечень мероприятий ПП II" sheetId="15" r:id="rId4"/>
  </sheets>
  <definedNames>
    <definedName name="Z_4BD30697_8812_4AB0_85B7_85B41EE53A82_.wvu.PrintArea" localSheetId="0" hidden="1">'Паспорт мун. программы'!$A$6:$G$35</definedName>
    <definedName name="_xlnm.Print_Area" localSheetId="1">'Методика результатов'!$A$1:$G$65</definedName>
    <definedName name="_xlnm.Print_Area" localSheetId="0">'Паспорт мун. программы'!$A$1:$G$32</definedName>
    <definedName name="_xlnm.Print_Area" localSheetId="2">'Перечень мероприятий ПП I '!$A$1:$O$581</definedName>
    <definedName name="_xlnm.Print_Area" localSheetId="3">'Перечень мероприятий ПП II'!$A$1:$O$203</definedName>
  </definedNames>
  <calcPr calcId="162913"/>
  <customWorkbookViews>
    <customWorkbookView name="LavreniukEN - Личное представление" guid="{4BD30697-8812-4AB0-85B7-85B41EE53A82}" mergeInterval="0" personalView="1" maximized="1" xWindow="1" yWindow="1" windowWidth="1920" windowHeight="850" activeSheetId="9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1" i="14" l="1"/>
  <c r="H32" i="15"/>
  <c r="H63" i="14" l="1"/>
  <c r="H553" i="14"/>
  <c r="H552" i="14"/>
  <c r="H302" i="14" l="1"/>
  <c r="H183" i="14" l="1"/>
  <c r="H159" i="14" l="1"/>
  <c r="H145" i="14"/>
  <c r="H177" i="14" l="1"/>
  <c r="H185" i="14"/>
  <c r="M212" i="14" l="1"/>
  <c r="M177" i="14" l="1"/>
  <c r="M214" i="14" l="1"/>
  <c r="H214" i="14"/>
  <c r="H212" i="14" l="1"/>
  <c r="H113" i="14" l="1"/>
  <c r="H106" i="15" l="1"/>
  <c r="N69" i="15" l="1"/>
  <c r="N28" i="15" l="1"/>
  <c r="M28" i="15"/>
  <c r="N26" i="15"/>
  <c r="M26" i="15"/>
  <c r="N25" i="15"/>
  <c r="M25" i="15"/>
  <c r="F26" i="15"/>
  <c r="G26" i="15"/>
  <c r="F27" i="15"/>
  <c r="F28" i="15"/>
  <c r="G28" i="15"/>
  <c r="G25" i="15"/>
  <c r="F25" i="15"/>
  <c r="H26" i="15"/>
  <c r="H27" i="15"/>
  <c r="H28" i="15"/>
  <c r="H25" i="15"/>
  <c r="E73" i="15"/>
  <c r="E72" i="15"/>
  <c r="E71" i="15"/>
  <c r="E70" i="15"/>
  <c r="M69" i="15"/>
  <c r="H69" i="15"/>
  <c r="G69" i="15"/>
  <c r="F69" i="15"/>
  <c r="G32" i="15"/>
  <c r="G27" i="15" s="1"/>
  <c r="G121" i="14"/>
  <c r="G12" i="14" s="1"/>
  <c r="M11" i="14"/>
  <c r="N13" i="14"/>
  <c r="M13" i="14"/>
  <c r="N11" i="14"/>
  <c r="N10" i="14"/>
  <c r="M10" i="14"/>
  <c r="F10" i="14"/>
  <c r="F11" i="14"/>
  <c r="F12" i="14"/>
  <c r="F13" i="14"/>
  <c r="G13" i="14"/>
  <c r="G10" i="14"/>
  <c r="G11" i="14"/>
  <c r="H11" i="14"/>
  <c r="H13" i="14"/>
  <c r="H10" i="14"/>
  <c r="E74" i="14"/>
  <c r="E73" i="14"/>
  <c r="E72" i="14"/>
  <c r="E71" i="14"/>
  <c r="N70" i="14"/>
  <c r="M70" i="14"/>
  <c r="H70" i="14"/>
  <c r="G70" i="14"/>
  <c r="F70" i="14"/>
  <c r="G528" i="14"/>
  <c r="G527" i="14"/>
  <c r="G526" i="14"/>
  <c r="G507" i="14"/>
  <c r="G505" i="14"/>
  <c r="G439" i="14"/>
  <c r="G302" i="14"/>
  <c r="G296" i="14"/>
  <c r="G244" i="14"/>
  <c r="G236" i="14"/>
  <c r="G222" i="14"/>
  <c r="G220" i="14"/>
  <c r="E69" i="15" l="1"/>
  <c r="E70" i="14"/>
  <c r="G214" i="14"/>
  <c r="G213" i="14"/>
  <c r="G212" i="14"/>
  <c r="M173" i="15" l="1"/>
  <c r="N173" i="15"/>
  <c r="M174" i="15"/>
  <c r="N174" i="15"/>
  <c r="M175" i="15"/>
  <c r="N175" i="15"/>
  <c r="N172" i="15"/>
  <c r="M172" i="15"/>
  <c r="H173" i="15"/>
  <c r="H174" i="15"/>
  <c r="H175" i="15"/>
  <c r="H172" i="15"/>
  <c r="F173" i="15"/>
  <c r="G173" i="15"/>
  <c r="F174" i="15"/>
  <c r="G174" i="15"/>
  <c r="F175" i="15"/>
  <c r="G175" i="15"/>
  <c r="G172" i="15"/>
  <c r="F172" i="15"/>
  <c r="H160" i="15"/>
  <c r="H161" i="15"/>
  <c r="H162" i="15"/>
  <c r="G162" i="15"/>
  <c r="F162" i="15"/>
  <c r="G161" i="15"/>
  <c r="F161" i="15"/>
  <c r="G160" i="15"/>
  <c r="F160" i="15"/>
  <c r="G159" i="15"/>
  <c r="F159" i="15"/>
  <c r="M160" i="15"/>
  <c r="N160" i="15"/>
  <c r="M161" i="15"/>
  <c r="N161" i="15"/>
  <c r="M162" i="15"/>
  <c r="N162" i="15"/>
  <c r="N159" i="15"/>
  <c r="M159" i="15"/>
  <c r="H159" i="15"/>
  <c r="H149" i="15"/>
  <c r="M147" i="15"/>
  <c r="N147" i="15"/>
  <c r="M148" i="15"/>
  <c r="N148" i="15"/>
  <c r="M149" i="15"/>
  <c r="N149" i="15"/>
  <c r="N146" i="15"/>
  <c r="M146" i="15"/>
  <c r="H147" i="15"/>
  <c r="H148" i="15"/>
  <c r="H146" i="15"/>
  <c r="F147" i="15"/>
  <c r="G147" i="15"/>
  <c r="F148" i="15"/>
  <c r="G148" i="15"/>
  <c r="F149" i="15"/>
  <c r="G149" i="15"/>
  <c r="G146" i="15"/>
  <c r="F146" i="15"/>
  <c r="H134" i="15"/>
  <c r="H135" i="15"/>
  <c r="H136" i="15"/>
  <c r="H133" i="15"/>
  <c r="M134" i="15"/>
  <c r="N134" i="15"/>
  <c r="M135" i="15"/>
  <c r="N135" i="15"/>
  <c r="M136" i="15"/>
  <c r="N136" i="15"/>
  <c r="N133" i="15"/>
  <c r="M133" i="15"/>
  <c r="F134" i="15"/>
  <c r="G134" i="15"/>
  <c r="F135" i="15"/>
  <c r="G135" i="15"/>
  <c r="F136" i="15"/>
  <c r="G136" i="15"/>
  <c r="G133" i="15"/>
  <c r="F133" i="15"/>
  <c r="M121" i="15"/>
  <c r="N121" i="15"/>
  <c r="M122" i="15"/>
  <c r="N122" i="15"/>
  <c r="M123" i="15"/>
  <c r="N123" i="15"/>
  <c r="N120" i="15"/>
  <c r="M120" i="15"/>
  <c r="H121" i="15"/>
  <c r="H122" i="15"/>
  <c r="H123" i="15"/>
  <c r="H120" i="15"/>
  <c r="F121" i="15"/>
  <c r="G121" i="15"/>
  <c r="G119" i="15" s="1"/>
  <c r="F122" i="15"/>
  <c r="G122" i="15"/>
  <c r="F123" i="15"/>
  <c r="G123" i="15"/>
  <c r="G120" i="15"/>
  <c r="F120" i="15"/>
  <c r="N94" i="15"/>
  <c r="M94" i="15"/>
  <c r="N93" i="15"/>
  <c r="M93" i="15"/>
  <c r="N92" i="15"/>
  <c r="M92" i="15"/>
  <c r="N91" i="15"/>
  <c r="M91" i="15"/>
  <c r="H92" i="15"/>
  <c r="H93" i="15"/>
  <c r="H94" i="15"/>
  <c r="H91" i="15"/>
  <c r="F92" i="15"/>
  <c r="G92" i="15"/>
  <c r="F93" i="15"/>
  <c r="G93" i="15"/>
  <c r="F94" i="15"/>
  <c r="G94" i="15"/>
  <c r="G91" i="15"/>
  <c r="F91" i="15"/>
  <c r="M79" i="15"/>
  <c r="N79" i="15"/>
  <c r="M80" i="15"/>
  <c r="N80" i="15"/>
  <c r="M81" i="15"/>
  <c r="N81" i="15"/>
  <c r="N78" i="15"/>
  <c r="M78" i="15"/>
  <c r="H79" i="15"/>
  <c r="H80" i="15"/>
  <c r="E80" i="15" s="1"/>
  <c r="H81" i="15"/>
  <c r="H78" i="15"/>
  <c r="F79" i="15"/>
  <c r="G79" i="15"/>
  <c r="F80" i="15"/>
  <c r="G80" i="15"/>
  <c r="F81" i="15"/>
  <c r="G81" i="15"/>
  <c r="G78" i="15"/>
  <c r="F78" i="15"/>
  <c r="N32" i="15"/>
  <c r="N27" i="15" s="1"/>
  <c r="M32" i="15"/>
  <c r="M27" i="15" s="1"/>
  <c r="M13" i="15"/>
  <c r="N13" i="15"/>
  <c r="M14" i="15"/>
  <c r="N14" i="15"/>
  <c r="M15" i="15"/>
  <c r="N15" i="15"/>
  <c r="N12" i="15"/>
  <c r="M12" i="15"/>
  <c r="H13" i="15"/>
  <c r="H14" i="15"/>
  <c r="H15" i="15"/>
  <c r="H12" i="15"/>
  <c r="F13" i="15"/>
  <c r="G13" i="15"/>
  <c r="F14" i="15"/>
  <c r="G14" i="15"/>
  <c r="F15" i="15"/>
  <c r="G15" i="15"/>
  <c r="G12" i="15"/>
  <c r="G198" i="15" s="1"/>
  <c r="F12" i="15"/>
  <c r="N113" i="14"/>
  <c r="N12" i="14" s="1"/>
  <c r="M113" i="14"/>
  <c r="M12" i="14" s="1"/>
  <c r="M548" i="14"/>
  <c r="N548" i="14"/>
  <c r="M549" i="14"/>
  <c r="N549" i="14"/>
  <c r="M550" i="14"/>
  <c r="N550" i="14"/>
  <c r="N547" i="14"/>
  <c r="M547" i="14"/>
  <c r="H548" i="14"/>
  <c r="H549" i="14"/>
  <c r="H550" i="14"/>
  <c r="H547" i="14"/>
  <c r="F548" i="14"/>
  <c r="G548" i="14"/>
  <c r="F549" i="14"/>
  <c r="G549" i="14"/>
  <c r="F550" i="14"/>
  <c r="G550" i="14"/>
  <c r="G547" i="14"/>
  <c r="F547" i="14"/>
  <c r="M535" i="14"/>
  <c r="N535" i="14"/>
  <c r="M536" i="14"/>
  <c r="N536" i="14"/>
  <c r="M537" i="14"/>
  <c r="N537" i="14"/>
  <c r="H535" i="14"/>
  <c r="H536" i="14"/>
  <c r="H537" i="14"/>
  <c r="N534" i="14"/>
  <c r="M534" i="14"/>
  <c r="H534" i="14"/>
  <c r="F535" i="14"/>
  <c r="G535" i="14"/>
  <c r="F536" i="14"/>
  <c r="G536" i="14"/>
  <c r="F537" i="14"/>
  <c r="G537" i="14"/>
  <c r="G534" i="14"/>
  <c r="F534" i="14"/>
  <c r="N524" i="14"/>
  <c r="M524" i="14"/>
  <c r="N523" i="14"/>
  <c r="M523" i="14"/>
  <c r="N522" i="14"/>
  <c r="M522" i="14"/>
  <c r="N521" i="14"/>
  <c r="M521" i="14"/>
  <c r="F524" i="14"/>
  <c r="E524" i="14" s="1"/>
  <c r="G524" i="14"/>
  <c r="H522" i="14"/>
  <c r="H523" i="14"/>
  <c r="H524" i="14"/>
  <c r="H521" i="14"/>
  <c r="F522" i="14"/>
  <c r="G522" i="14"/>
  <c r="F523" i="14"/>
  <c r="G523" i="14"/>
  <c r="G521" i="14"/>
  <c r="G520" i="14" s="1"/>
  <c r="F521" i="14"/>
  <c r="N503" i="14"/>
  <c r="M503" i="14"/>
  <c r="N502" i="14"/>
  <c r="M502" i="14"/>
  <c r="N501" i="14"/>
  <c r="M501" i="14"/>
  <c r="N500" i="14"/>
  <c r="M500" i="14"/>
  <c r="H501" i="14"/>
  <c r="H502" i="14"/>
  <c r="H503" i="14"/>
  <c r="H500" i="14"/>
  <c r="F501" i="14"/>
  <c r="G501" i="14"/>
  <c r="F502" i="14"/>
  <c r="G502" i="14"/>
  <c r="F503" i="14"/>
  <c r="G503" i="14"/>
  <c r="G500" i="14"/>
  <c r="F500" i="14"/>
  <c r="H488" i="14"/>
  <c r="H489" i="14"/>
  <c r="H490" i="14"/>
  <c r="H487" i="14"/>
  <c r="N490" i="14"/>
  <c r="N486" i="14" s="1"/>
  <c r="M490" i="14"/>
  <c r="N489" i="14"/>
  <c r="M489" i="14"/>
  <c r="N488" i="14"/>
  <c r="M488" i="14"/>
  <c r="N487" i="14"/>
  <c r="M487" i="14"/>
  <c r="F488" i="14"/>
  <c r="G488" i="14"/>
  <c r="F489" i="14"/>
  <c r="G489" i="14"/>
  <c r="F490" i="14"/>
  <c r="G490" i="14"/>
  <c r="G487" i="14"/>
  <c r="F487" i="14"/>
  <c r="N461" i="14"/>
  <c r="M461" i="14"/>
  <c r="N460" i="14"/>
  <c r="M460" i="14"/>
  <c r="N459" i="14"/>
  <c r="M459" i="14"/>
  <c r="N458" i="14"/>
  <c r="N457" i="14" s="1"/>
  <c r="M458" i="14"/>
  <c r="H459" i="14"/>
  <c r="H460" i="14"/>
  <c r="H461" i="14"/>
  <c r="H458" i="14"/>
  <c r="F459" i="14"/>
  <c r="G459" i="14"/>
  <c r="F460" i="14"/>
  <c r="G460" i="14"/>
  <c r="F461" i="14"/>
  <c r="G461" i="14"/>
  <c r="G458" i="14"/>
  <c r="F458" i="14"/>
  <c r="M446" i="14"/>
  <c r="N446" i="14"/>
  <c r="M447" i="14"/>
  <c r="N447" i="14"/>
  <c r="M448" i="14"/>
  <c r="N448" i="14"/>
  <c r="H446" i="14"/>
  <c r="H447" i="14"/>
  <c r="H448" i="14"/>
  <c r="N445" i="14"/>
  <c r="M445" i="14"/>
  <c r="H445" i="14"/>
  <c r="F446" i="14"/>
  <c r="G446" i="14"/>
  <c r="F447" i="14"/>
  <c r="G447" i="14"/>
  <c r="F448" i="14"/>
  <c r="G448" i="14"/>
  <c r="G445" i="14"/>
  <c r="F445" i="14"/>
  <c r="H433" i="14"/>
  <c r="H434" i="14"/>
  <c r="H435" i="14"/>
  <c r="H432" i="14"/>
  <c r="N435" i="14"/>
  <c r="N431" i="14" s="1"/>
  <c r="M435" i="14"/>
  <c r="N434" i="14"/>
  <c r="M434" i="14"/>
  <c r="N433" i="14"/>
  <c r="M433" i="14"/>
  <c r="N432" i="14"/>
  <c r="M432" i="14"/>
  <c r="F433" i="14"/>
  <c r="G433" i="14"/>
  <c r="F434" i="14"/>
  <c r="G434" i="14"/>
  <c r="F435" i="14"/>
  <c r="G435" i="14"/>
  <c r="G432" i="14"/>
  <c r="F432" i="14"/>
  <c r="N355" i="14"/>
  <c r="M355" i="14"/>
  <c r="N354" i="14"/>
  <c r="M354" i="14"/>
  <c r="N353" i="14"/>
  <c r="M353" i="14"/>
  <c r="N352" i="14"/>
  <c r="M352" i="14"/>
  <c r="F353" i="14"/>
  <c r="G353" i="14"/>
  <c r="F354" i="14"/>
  <c r="G354" i="14"/>
  <c r="F355" i="14"/>
  <c r="G355" i="14"/>
  <c r="G352" i="14"/>
  <c r="F352" i="14"/>
  <c r="H353" i="14"/>
  <c r="H354" i="14"/>
  <c r="H355" i="14"/>
  <c r="H352" i="14"/>
  <c r="H324" i="14"/>
  <c r="H325" i="14"/>
  <c r="H326" i="14"/>
  <c r="N326" i="14"/>
  <c r="M326" i="14"/>
  <c r="N325" i="14"/>
  <c r="M325" i="14"/>
  <c r="N324" i="14"/>
  <c r="M324" i="14"/>
  <c r="N323" i="14"/>
  <c r="M323" i="14"/>
  <c r="F324" i="14"/>
  <c r="G324" i="14"/>
  <c r="F325" i="14"/>
  <c r="G325" i="14"/>
  <c r="F326" i="14"/>
  <c r="G326" i="14"/>
  <c r="H323" i="14"/>
  <c r="G323" i="14"/>
  <c r="F323" i="14"/>
  <c r="M311" i="14"/>
  <c r="N311" i="14"/>
  <c r="M312" i="14"/>
  <c r="N312" i="14"/>
  <c r="M313" i="14"/>
  <c r="N313" i="14"/>
  <c r="N310" i="14"/>
  <c r="M310" i="14"/>
  <c r="H311" i="14"/>
  <c r="H312" i="14"/>
  <c r="H313" i="14"/>
  <c r="H310" i="14"/>
  <c r="F311" i="14"/>
  <c r="G311" i="14"/>
  <c r="F312" i="14"/>
  <c r="G312" i="14"/>
  <c r="F313" i="14"/>
  <c r="G313" i="14"/>
  <c r="G310" i="14"/>
  <c r="F310" i="14"/>
  <c r="H292" i="14"/>
  <c r="H290" i="14"/>
  <c r="H291" i="14"/>
  <c r="H289" i="14"/>
  <c r="N292" i="14"/>
  <c r="M292" i="14"/>
  <c r="N291" i="14"/>
  <c r="M291" i="14"/>
  <c r="N290" i="14"/>
  <c r="M290" i="14"/>
  <c r="N289" i="14"/>
  <c r="M289" i="14"/>
  <c r="F290" i="14"/>
  <c r="G290" i="14"/>
  <c r="F291" i="14"/>
  <c r="G291" i="14"/>
  <c r="F292" i="14"/>
  <c r="G292" i="14"/>
  <c r="G289" i="14"/>
  <c r="F289" i="14"/>
  <c r="N279" i="14"/>
  <c r="N275" i="14" s="1"/>
  <c r="M279" i="14"/>
  <c r="N278" i="14"/>
  <c r="M278" i="14"/>
  <c r="N277" i="14"/>
  <c r="M277" i="14"/>
  <c r="N276" i="14"/>
  <c r="M276" i="14"/>
  <c r="M275" i="14" s="1"/>
  <c r="F277" i="14"/>
  <c r="E277" i="14" s="1"/>
  <c r="G277" i="14"/>
  <c r="F278" i="14"/>
  <c r="G278" i="14"/>
  <c r="F279" i="14"/>
  <c r="G279" i="14"/>
  <c r="G276" i="14"/>
  <c r="F276" i="14"/>
  <c r="H277" i="14"/>
  <c r="H278" i="14"/>
  <c r="H279" i="14"/>
  <c r="H276" i="14"/>
  <c r="N194" i="14"/>
  <c r="M194" i="14"/>
  <c r="N193" i="14"/>
  <c r="M193" i="14"/>
  <c r="N192" i="14"/>
  <c r="M192" i="14"/>
  <c r="N191" i="14"/>
  <c r="M191" i="14"/>
  <c r="G191" i="14"/>
  <c r="G192" i="14"/>
  <c r="G193" i="14"/>
  <c r="G194" i="14"/>
  <c r="F192" i="14"/>
  <c r="F193" i="14"/>
  <c r="F194" i="14"/>
  <c r="F191" i="14"/>
  <c r="H192" i="14"/>
  <c r="H577" i="14" s="1"/>
  <c r="H193" i="14"/>
  <c r="H194" i="14"/>
  <c r="H191" i="14"/>
  <c r="E180" i="15"/>
  <c r="E179" i="15"/>
  <c r="E178" i="15"/>
  <c r="E177" i="15"/>
  <c r="N176" i="15"/>
  <c r="M176" i="15"/>
  <c r="H176" i="15"/>
  <c r="G176" i="15"/>
  <c r="F176" i="15"/>
  <c r="E167" i="15"/>
  <c r="E166" i="15"/>
  <c r="E165" i="15"/>
  <c r="E164" i="15"/>
  <c r="N163" i="15"/>
  <c r="M163" i="15"/>
  <c r="H163" i="15"/>
  <c r="G163" i="15"/>
  <c r="F163" i="15"/>
  <c r="G158" i="15"/>
  <c r="E154" i="15"/>
  <c r="E153" i="15"/>
  <c r="E152" i="15"/>
  <c r="E151" i="15"/>
  <c r="N150" i="15"/>
  <c r="M150" i="15"/>
  <c r="H150" i="15"/>
  <c r="G150" i="15"/>
  <c r="F150" i="15"/>
  <c r="E141" i="15"/>
  <c r="E140" i="15"/>
  <c r="E139" i="15"/>
  <c r="E138" i="15"/>
  <c r="N137" i="15"/>
  <c r="M137" i="15"/>
  <c r="H137" i="15"/>
  <c r="G137" i="15"/>
  <c r="F137" i="15"/>
  <c r="E128" i="15"/>
  <c r="E127" i="15"/>
  <c r="E126" i="15"/>
  <c r="E125" i="15"/>
  <c r="N124" i="15"/>
  <c r="M124" i="15"/>
  <c r="H124" i="15"/>
  <c r="G124" i="15"/>
  <c r="F124" i="15"/>
  <c r="E115" i="15"/>
  <c r="E114" i="15"/>
  <c r="E113" i="15"/>
  <c r="E112" i="15"/>
  <c r="N111" i="15"/>
  <c r="M111" i="15"/>
  <c r="H111" i="15"/>
  <c r="G111" i="15"/>
  <c r="F111" i="15"/>
  <c r="E107" i="15"/>
  <c r="E106" i="15"/>
  <c r="E105" i="15"/>
  <c r="E104" i="15"/>
  <c r="N103" i="15"/>
  <c r="M103" i="15"/>
  <c r="H103" i="15"/>
  <c r="G103" i="15"/>
  <c r="F103" i="15"/>
  <c r="E99" i="15"/>
  <c r="E98" i="15"/>
  <c r="E97" i="15"/>
  <c r="E96" i="15"/>
  <c r="N95" i="15"/>
  <c r="M95" i="15"/>
  <c r="H95" i="15"/>
  <c r="G95" i="15"/>
  <c r="F95" i="15"/>
  <c r="E86" i="15"/>
  <c r="E85" i="15"/>
  <c r="E84" i="15"/>
  <c r="E83" i="15"/>
  <c r="N82" i="15"/>
  <c r="M82" i="15"/>
  <c r="H82" i="15"/>
  <c r="G82" i="15"/>
  <c r="F82" i="15"/>
  <c r="E65" i="15"/>
  <c r="E64" i="15"/>
  <c r="E63" i="15"/>
  <c r="E62" i="15"/>
  <c r="N61" i="15"/>
  <c r="M61" i="15"/>
  <c r="H61" i="15"/>
  <c r="G61" i="15"/>
  <c r="F61" i="15"/>
  <c r="E57" i="15"/>
  <c r="E56" i="15"/>
  <c r="E55" i="15"/>
  <c r="E54" i="15"/>
  <c r="N53" i="15"/>
  <c r="M53" i="15"/>
  <c r="H53" i="15"/>
  <c r="G53" i="15"/>
  <c r="F53" i="15"/>
  <c r="E49" i="15"/>
  <c r="E48" i="15"/>
  <c r="E47" i="15"/>
  <c r="E46" i="15"/>
  <c r="N45" i="15"/>
  <c r="M45" i="15"/>
  <c r="H45" i="15"/>
  <c r="G45" i="15"/>
  <c r="F45" i="15"/>
  <c r="E41" i="15"/>
  <c r="E40" i="15"/>
  <c r="E39" i="15"/>
  <c r="E38" i="15"/>
  <c r="N37" i="15"/>
  <c r="M37" i="15"/>
  <c r="H37" i="15"/>
  <c r="G37" i="15"/>
  <c r="F37" i="15"/>
  <c r="E33" i="15"/>
  <c r="E31" i="15"/>
  <c r="E30" i="15"/>
  <c r="M29" i="15"/>
  <c r="H29" i="15"/>
  <c r="G29" i="15"/>
  <c r="F29" i="15"/>
  <c r="E20" i="15"/>
  <c r="E19" i="15"/>
  <c r="E18" i="15"/>
  <c r="E17" i="15"/>
  <c r="N16" i="15"/>
  <c r="M16" i="15"/>
  <c r="H16" i="15"/>
  <c r="G16" i="15"/>
  <c r="F16" i="15"/>
  <c r="E571" i="14"/>
  <c r="E570" i="14"/>
  <c r="E569" i="14"/>
  <c r="E568" i="14"/>
  <c r="N567" i="14"/>
  <c r="M567" i="14"/>
  <c r="H567" i="14"/>
  <c r="G567" i="14"/>
  <c r="F567" i="14"/>
  <c r="E563" i="14"/>
  <c r="E562" i="14"/>
  <c r="E561" i="14"/>
  <c r="E560" i="14"/>
  <c r="N559" i="14"/>
  <c r="M559" i="14"/>
  <c r="H559" i="14"/>
  <c r="G559" i="14"/>
  <c r="F559" i="14"/>
  <c r="E555" i="14"/>
  <c r="E554" i="14"/>
  <c r="E553" i="14"/>
  <c r="E552" i="14"/>
  <c r="N551" i="14"/>
  <c r="M551" i="14"/>
  <c r="H551" i="14"/>
  <c r="G551" i="14"/>
  <c r="F551" i="14"/>
  <c r="E542" i="14"/>
  <c r="E541" i="14"/>
  <c r="E540" i="14"/>
  <c r="E539" i="14"/>
  <c r="N538" i="14"/>
  <c r="M538" i="14"/>
  <c r="H538" i="14"/>
  <c r="G538" i="14"/>
  <c r="F538" i="14"/>
  <c r="E529" i="14"/>
  <c r="E528" i="14"/>
  <c r="E527" i="14"/>
  <c r="E526" i="14"/>
  <c r="N525" i="14"/>
  <c r="M525" i="14"/>
  <c r="H525" i="14"/>
  <c r="G525" i="14"/>
  <c r="F525" i="14"/>
  <c r="E516" i="14"/>
  <c r="E515" i="14"/>
  <c r="E514" i="14"/>
  <c r="E513" i="14"/>
  <c r="N512" i="14"/>
  <c r="M512" i="14"/>
  <c r="H512" i="14"/>
  <c r="G512" i="14"/>
  <c r="F512" i="14"/>
  <c r="E508" i="14"/>
  <c r="E507" i="14"/>
  <c r="E506" i="14"/>
  <c r="E505" i="14"/>
  <c r="N504" i="14"/>
  <c r="M504" i="14"/>
  <c r="H504" i="14"/>
  <c r="G504" i="14"/>
  <c r="F504" i="14"/>
  <c r="E495" i="14"/>
  <c r="E494" i="14"/>
  <c r="E493" i="14"/>
  <c r="E492" i="14"/>
  <c r="N491" i="14"/>
  <c r="M491" i="14"/>
  <c r="H491" i="14"/>
  <c r="G491" i="14"/>
  <c r="F491" i="14"/>
  <c r="M486" i="14"/>
  <c r="E482" i="14"/>
  <c r="E481" i="14"/>
  <c r="E480" i="14"/>
  <c r="E479" i="14"/>
  <c r="N478" i="14"/>
  <c r="M478" i="14"/>
  <c r="H478" i="14"/>
  <c r="G478" i="14"/>
  <c r="F478" i="14"/>
  <c r="E474" i="14"/>
  <c r="E473" i="14"/>
  <c r="E472" i="14"/>
  <c r="E471" i="14"/>
  <c r="N470" i="14"/>
  <c r="M470" i="14"/>
  <c r="H470" i="14"/>
  <c r="G470" i="14"/>
  <c r="F470" i="14"/>
  <c r="E466" i="14"/>
  <c r="E465" i="14"/>
  <c r="E464" i="14"/>
  <c r="E463" i="14"/>
  <c r="N462" i="14"/>
  <c r="M462" i="14"/>
  <c r="H462" i="14"/>
  <c r="G462" i="14"/>
  <c r="F462" i="14"/>
  <c r="E453" i="14"/>
  <c r="E452" i="14"/>
  <c r="E451" i="14"/>
  <c r="E450" i="14"/>
  <c r="N449" i="14"/>
  <c r="M449" i="14"/>
  <c r="H449" i="14"/>
  <c r="G449" i="14"/>
  <c r="F449" i="14"/>
  <c r="E440" i="14"/>
  <c r="E439" i="14"/>
  <c r="E438" i="14"/>
  <c r="E437" i="14"/>
  <c r="N436" i="14"/>
  <c r="M436" i="14"/>
  <c r="H436" i="14"/>
  <c r="G436" i="14"/>
  <c r="F436" i="14"/>
  <c r="M431" i="14"/>
  <c r="E427" i="14"/>
  <c r="E426" i="14"/>
  <c r="E425" i="14"/>
  <c r="E424" i="14"/>
  <c r="N423" i="14"/>
  <c r="M423" i="14"/>
  <c r="H423" i="14"/>
  <c r="G423" i="14"/>
  <c r="F423" i="14"/>
  <c r="E419" i="14"/>
  <c r="E418" i="14"/>
  <c r="E417" i="14"/>
  <c r="E416" i="14"/>
  <c r="N415" i="14"/>
  <c r="M415" i="14"/>
  <c r="H415" i="14"/>
  <c r="G415" i="14"/>
  <c r="F415" i="14"/>
  <c r="E395" i="14"/>
  <c r="E394" i="14"/>
  <c r="E393" i="14"/>
  <c r="E392" i="14"/>
  <c r="N391" i="14"/>
  <c r="M391" i="14"/>
  <c r="H391" i="14"/>
  <c r="G391" i="14"/>
  <c r="F391" i="14"/>
  <c r="E387" i="14"/>
  <c r="E386" i="14"/>
  <c r="E385" i="14"/>
  <c r="E384" i="14"/>
  <c r="N383" i="14"/>
  <c r="M383" i="14"/>
  <c r="H383" i="14"/>
  <c r="G383" i="14"/>
  <c r="F383" i="14"/>
  <c r="E379" i="14"/>
  <c r="E378" i="14"/>
  <c r="E377" i="14"/>
  <c r="E376" i="14"/>
  <c r="E375" i="14" s="1"/>
  <c r="N375" i="14"/>
  <c r="M375" i="14"/>
  <c r="H375" i="14"/>
  <c r="G375" i="14"/>
  <c r="F375" i="14"/>
  <c r="E371" i="14"/>
  <c r="E370" i="14"/>
  <c r="E369" i="14"/>
  <c r="E368" i="14"/>
  <c r="N367" i="14"/>
  <c r="M367" i="14"/>
  <c r="H367" i="14"/>
  <c r="G367" i="14"/>
  <c r="F367" i="14"/>
  <c r="E360" i="14"/>
  <c r="E359" i="14"/>
  <c r="E358" i="14"/>
  <c r="E357" i="14"/>
  <c r="N356" i="14"/>
  <c r="M356" i="14"/>
  <c r="H356" i="14"/>
  <c r="G356" i="14"/>
  <c r="F356" i="14"/>
  <c r="E347" i="14"/>
  <c r="E346" i="14"/>
  <c r="E345" i="14"/>
  <c r="E344" i="14"/>
  <c r="N343" i="14"/>
  <c r="M343" i="14"/>
  <c r="H343" i="14"/>
  <c r="G343" i="14"/>
  <c r="F343" i="14"/>
  <c r="E339" i="14"/>
  <c r="E338" i="14"/>
  <c r="E337" i="14"/>
  <c r="E336" i="14"/>
  <c r="H335" i="14"/>
  <c r="G335" i="14"/>
  <c r="F335" i="14"/>
  <c r="E329" i="14"/>
  <c r="E328" i="14"/>
  <c r="E331" i="14"/>
  <c r="E330" i="14"/>
  <c r="H327" i="14"/>
  <c r="G327" i="14"/>
  <c r="F327" i="14"/>
  <c r="E318" i="14"/>
  <c r="E317" i="14"/>
  <c r="E316" i="14"/>
  <c r="E315" i="14"/>
  <c r="N314" i="14"/>
  <c r="M314" i="14"/>
  <c r="H314" i="14"/>
  <c r="G314" i="14"/>
  <c r="F314" i="14"/>
  <c r="E305" i="14"/>
  <c r="E304" i="14"/>
  <c r="E303" i="14"/>
  <c r="E302" i="14"/>
  <c r="N301" i="14"/>
  <c r="M301" i="14"/>
  <c r="H301" i="14"/>
  <c r="G301" i="14"/>
  <c r="F301" i="14"/>
  <c r="E297" i="14"/>
  <c r="E296" i="14"/>
  <c r="E295" i="14"/>
  <c r="E294" i="14"/>
  <c r="N293" i="14"/>
  <c r="M293" i="14"/>
  <c r="H293" i="14"/>
  <c r="G293" i="14"/>
  <c r="F293" i="14"/>
  <c r="E284" i="14"/>
  <c r="E283" i="14"/>
  <c r="E282" i="14"/>
  <c r="E281" i="14"/>
  <c r="N280" i="14"/>
  <c r="M280" i="14"/>
  <c r="H280" i="14"/>
  <c r="G280" i="14"/>
  <c r="F280" i="14"/>
  <c r="E271" i="14"/>
  <c r="E270" i="14"/>
  <c r="E269" i="14"/>
  <c r="E268" i="14"/>
  <c r="N267" i="14"/>
  <c r="M267" i="14"/>
  <c r="H267" i="14"/>
  <c r="G267" i="14"/>
  <c r="F267" i="14"/>
  <c r="E263" i="14"/>
  <c r="E262" i="14"/>
  <c r="E261" i="14"/>
  <c r="E260" i="14"/>
  <c r="N259" i="14"/>
  <c r="M259" i="14"/>
  <c r="H259" i="14"/>
  <c r="G259" i="14"/>
  <c r="F259" i="14"/>
  <c r="E255" i="14"/>
  <c r="E254" i="14"/>
  <c r="E253" i="14"/>
  <c r="E252" i="14"/>
  <c r="N251" i="14"/>
  <c r="M251" i="14"/>
  <c r="H251" i="14"/>
  <c r="G251" i="14"/>
  <c r="F251" i="14"/>
  <c r="E247" i="14"/>
  <c r="E246" i="14"/>
  <c r="E245" i="14"/>
  <c r="E244" i="14"/>
  <c r="N243" i="14"/>
  <c r="M243" i="14"/>
  <c r="H243" i="14"/>
  <c r="G243" i="14"/>
  <c r="F243" i="14"/>
  <c r="E239" i="14"/>
  <c r="E238" i="14"/>
  <c r="E237" i="14"/>
  <c r="E236" i="14"/>
  <c r="N235" i="14"/>
  <c r="M235" i="14"/>
  <c r="H235" i="14"/>
  <c r="G235" i="14"/>
  <c r="F235" i="14"/>
  <c r="E231" i="14"/>
  <c r="E230" i="14"/>
  <c r="E229" i="14"/>
  <c r="E228" i="14"/>
  <c r="N227" i="14"/>
  <c r="M227" i="14"/>
  <c r="H227" i="14"/>
  <c r="G227" i="14"/>
  <c r="F227" i="14"/>
  <c r="E223" i="14"/>
  <c r="E222" i="14"/>
  <c r="E221" i="14"/>
  <c r="E220" i="14"/>
  <c r="N219" i="14"/>
  <c r="M219" i="14"/>
  <c r="H219" i="14"/>
  <c r="G219" i="14"/>
  <c r="F219" i="14"/>
  <c r="E215" i="14"/>
  <c r="E214" i="14"/>
  <c r="E213" i="14"/>
  <c r="E212" i="14"/>
  <c r="N211" i="14"/>
  <c r="M211" i="14"/>
  <c r="H211" i="14"/>
  <c r="G211" i="14"/>
  <c r="F211" i="14"/>
  <c r="E207" i="14"/>
  <c r="E206" i="14"/>
  <c r="E205" i="14"/>
  <c r="E204" i="14"/>
  <c r="N203" i="14"/>
  <c r="M203" i="14"/>
  <c r="H203" i="14"/>
  <c r="G203" i="14"/>
  <c r="F203" i="14"/>
  <c r="E199" i="14"/>
  <c r="E198" i="14"/>
  <c r="E197" i="14"/>
  <c r="E196" i="14"/>
  <c r="N195" i="14"/>
  <c r="M195" i="14"/>
  <c r="H195" i="14"/>
  <c r="G195" i="14"/>
  <c r="F195" i="14"/>
  <c r="E186" i="14"/>
  <c r="E185" i="14"/>
  <c r="E184" i="14"/>
  <c r="E183" i="14"/>
  <c r="N182" i="14"/>
  <c r="M182" i="14"/>
  <c r="H182" i="14"/>
  <c r="G182" i="14"/>
  <c r="F182" i="14"/>
  <c r="E178" i="14"/>
  <c r="E177" i="14"/>
  <c r="E176" i="14"/>
  <c r="E175" i="14"/>
  <c r="N174" i="14"/>
  <c r="M174" i="14"/>
  <c r="H174" i="14"/>
  <c r="G174" i="14"/>
  <c r="F174" i="14"/>
  <c r="E170" i="14"/>
  <c r="E169" i="14"/>
  <c r="E168" i="14"/>
  <c r="E167" i="14"/>
  <c r="N166" i="14"/>
  <c r="M166" i="14"/>
  <c r="H166" i="14"/>
  <c r="G166" i="14"/>
  <c r="F166" i="14"/>
  <c r="E162" i="14"/>
  <c r="E161" i="14"/>
  <c r="E160" i="14"/>
  <c r="E159" i="14"/>
  <c r="N158" i="14"/>
  <c r="M158" i="14"/>
  <c r="H158" i="14"/>
  <c r="G158" i="14"/>
  <c r="F158" i="14"/>
  <c r="E154" i="14"/>
  <c r="E153" i="14"/>
  <c r="E152" i="14"/>
  <c r="E151" i="14"/>
  <c r="N150" i="14"/>
  <c r="M150" i="14"/>
  <c r="H150" i="14"/>
  <c r="G150" i="14"/>
  <c r="F150" i="14"/>
  <c r="E146" i="14"/>
  <c r="E145" i="14"/>
  <c r="E144" i="14"/>
  <c r="E143" i="14"/>
  <c r="N142" i="14"/>
  <c r="M142" i="14"/>
  <c r="H142" i="14"/>
  <c r="G142" i="14"/>
  <c r="F142" i="14"/>
  <c r="E138" i="14"/>
  <c r="E137" i="14"/>
  <c r="E136" i="14"/>
  <c r="E135" i="14"/>
  <c r="N134" i="14"/>
  <c r="M134" i="14"/>
  <c r="H134" i="14"/>
  <c r="G134" i="14"/>
  <c r="F134" i="14"/>
  <c r="E130" i="14"/>
  <c r="E129" i="14"/>
  <c r="E128" i="14"/>
  <c r="E127" i="14"/>
  <c r="N126" i="14"/>
  <c r="M126" i="14"/>
  <c r="H126" i="14"/>
  <c r="G126" i="14"/>
  <c r="F126" i="14"/>
  <c r="E122" i="14"/>
  <c r="E121" i="14"/>
  <c r="E120" i="14"/>
  <c r="E119" i="14"/>
  <c r="N118" i="14"/>
  <c r="M118" i="14"/>
  <c r="H118" i="14"/>
  <c r="G118" i="14"/>
  <c r="F118" i="14"/>
  <c r="E114" i="14"/>
  <c r="E112" i="14"/>
  <c r="E111" i="14"/>
  <c r="H110" i="14"/>
  <c r="G110" i="14"/>
  <c r="F110" i="14"/>
  <c r="E106" i="14"/>
  <c r="E105" i="14"/>
  <c r="E104" i="14"/>
  <c r="E103" i="14"/>
  <c r="N102" i="14"/>
  <c r="M102" i="14"/>
  <c r="H102" i="14"/>
  <c r="G102" i="14"/>
  <c r="F102" i="14"/>
  <c r="E98" i="14"/>
  <c r="E97" i="14"/>
  <c r="E96" i="14"/>
  <c r="E95" i="14"/>
  <c r="N94" i="14"/>
  <c r="M94" i="14"/>
  <c r="H94" i="14"/>
  <c r="G94" i="14"/>
  <c r="F94" i="14"/>
  <c r="E90" i="14"/>
  <c r="E89" i="14"/>
  <c r="E88" i="14"/>
  <c r="E87" i="14"/>
  <c r="N86" i="14"/>
  <c r="M86" i="14"/>
  <c r="H86" i="14"/>
  <c r="G86" i="14"/>
  <c r="F86" i="14"/>
  <c r="E82" i="14"/>
  <c r="E81" i="14"/>
  <c r="E80" i="14"/>
  <c r="E79" i="14"/>
  <c r="N78" i="14"/>
  <c r="M78" i="14"/>
  <c r="H78" i="14"/>
  <c r="G78" i="14"/>
  <c r="F78" i="14"/>
  <c r="E66" i="14"/>
  <c r="E65" i="14"/>
  <c r="E64" i="14"/>
  <c r="E63" i="14"/>
  <c r="N62" i="14"/>
  <c r="M62" i="14"/>
  <c r="H62" i="14"/>
  <c r="G62" i="14"/>
  <c r="F62" i="14"/>
  <c r="E58" i="14"/>
  <c r="E57" i="14"/>
  <c r="E56" i="14"/>
  <c r="E55" i="14"/>
  <c r="N54" i="14"/>
  <c r="M54" i="14"/>
  <c r="H54" i="14"/>
  <c r="G54" i="14"/>
  <c r="F54" i="14"/>
  <c r="E50" i="14"/>
  <c r="E49" i="14"/>
  <c r="E48" i="14"/>
  <c r="E47" i="14"/>
  <c r="N46" i="14"/>
  <c r="M46" i="14"/>
  <c r="H46" i="14"/>
  <c r="G46" i="14"/>
  <c r="F46" i="14"/>
  <c r="E42" i="14"/>
  <c r="E41" i="14"/>
  <c r="E40" i="14"/>
  <c r="E39" i="14"/>
  <c r="N38" i="14"/>
  <c r="M38" i="14"/>
  <c r="H38" i="14"/>
  <c r="G38" i="14"/>
  <c r="F38" i="14"/>
  <c r="E34" i="14"/>
  <c r="E33" i="14"/>
  <c r="E32" i="14"/>
  <c r="E31" i="14"/>
  <c r="N30" i="14"/>
  <c r="M30" i="14"/>
  <c r="H30" i="14"/>
  <c r="G30" i="14"/>
  <c r="F30" i="14"/>
  <c r="E26" i="14"/>
  <c r="E25" i="14"/>
  <c r="E24" i="14"/>
  <c r="E23" i="14"/>
  <c r="M22" i="14"/>
  <c r="N22" i="14"/>
  <c r="H22" i="14"/>
  <c r="G22" i="14"/>
  <c r="F22" i="14"/>
  <c r="E18" i="14"/>
  <c r="E17" i="14"/>
  <c r="E16" i="14"/>
  <c r="E15" i="14"/>
  <c r="N14" i="14"/>
  <c r="M14" i="14"/>
  <c r="H14" i="14"/>
  <c r="G14" i="14"/>
  <c r="F14" i="14"/>
  <c r="N145" i="15" l="1"/>
  <c r="H119" i="15"/>
  <c r="E148" i="15"/>
  <c r="F119" i="15"/>
  <c r="E149" i="15"/>
  <c r="F309" i="14"/>
  <c r="M309" i="14"/>
  <c r="E490" i="14"/>
  <c r="N309" i="14"/>
  <c r="E32" i="15"/>
  <c r="E29" i="15" s="1"/>
  <c r="F158" i="15"/>
  <c r="E53" i="15"/>
  <c r="E15" i="15"/>
  <c r="H201" i="15"/>
  <c r="E313" i="14"/>
  <c r="H200" i="15"/>
  <c r="H576" i="14"/>
  <c r="H77" i="15"/>
  <c r="M198" i="15"/>
  <c r="N29" i="15"/>
  <c r="H198" i="15"/>
  <c r="E27" i="15"/>
  <c r="G201" i="15"/>
  <c r="M578" i="14"/>
  <c r="E142" i="14"/>
  <c r="N200" i="15"/>
  <c r="M132" i="15"/>
  <c r="E120" i="15"/>
  <c r="M199" i="15"/>
  <c r="N201" i="15"/>
  <c r="G199" i="15"/>
  <c r="E487" i="14"/>
  <c r="E310" i="14"/>
  <c r="E280" i="14"/>
  <c r="E150" i="14"/>
  <c r="N110" i="14"/>
  <c r="E491" i="14"/>
  <c r="N322" i="14"/>
  <c r="E311" i="14"/>
  <c r="E102" i="14"/>
  <c r="E203" i="14"/>
  <c r="E267" i="14"/>
  <c r="E126" i="14"/>
  <c r="E522" i="14"/>
  <c r="E279" i="14"/>
  <c r="E94" i="14"/>
  <c r="E383" i="14"/>
  <c r="M110" i="14"/>
  <c r="E259" i="14"/>
  <c r="M457" i="14"/>
  <c r="M520" i="14"/>
  <c r="E113" i="14"/>
  <c r="E110" i="14" s="1"/>
  <c r="H12" i="14"/>
  <c r="N199" i="15"/>
  <c r="H199" i="15"/>
  <c r="F198" i="15"/>
  <c r="M201" i="15"/>
  <c r="F201" i="15"/>
  <c r="E123" i="15"/>
  <c r="M119" i="15"/>
  <c r="M200" i="15"/>
  <c r="G200" i="15"/>
  <c r="F200" i="15"/>
  <c r="E124" i="15"/>
  <c r="E121" i="15"/>
  <c r="F199" i="15"/>
  <c r="N198" i="15"/>
  <c r="E111" i="15"/>
  <c r="E22" i="14"/>
  <c r="E30" i="14"/>
  <c r="F499" i="14"/>
  <c r="E501" i="14"/>
  <c r="G444" i="14"/>
  <c r="E446" i="14"/>
  <c r="E175" i="15"/>
  <c r="E176" i="15"/>
  <c r="G171" i="15"/>
  <c r="F171" i="15"/>
  <c r="N171" i="15"/>
  <c r="M171" i="15"/>
  <c r="E173" i="15"/>
  <c r="E172" i="15"/>
  <c r="H171" i="15"/>
  <c r="E174" i="15"/>
  <c r="E162" i="15"/>
  <c r="E161" i="15"/>
  <c r="E160" i="15"/>
  <c r="E163" i="15"/>
  <c r="M158" i="15"/>
  <c r="N158" i="15"/>
  <c r="E159" i="15"/>
  <c r="H158" i="15"/>
  <c r="E147" i="15"/>
  <c r="G145" i="15"/>
  <c r="F145" i="15"/>
  <c r="E150" i="15"/>
  <c r="H145" i="15"/>
  <c r="M145" i="15"/>
  <c r="E146" i="15"/>
  <c r="E136" i="15"/>
  <c r="H132" i="15"/>
  <c r="E137" i="15"/>
  <c r="E135" i="15"/>
  <c r="E134" i="15"/>
  <c r="N132" i="15"/>
  <c r="G132" i="15"/>
  <c r="F132" i="15"/>
  <c r="E133" i="15"/>
  <c r="E122" i="15"/>
  <c r="E119" i="15" s="1"/>
  <c r="N119" i="15"/>
  <c r="E92" i="15"/>
  <c r="E103" i="15"/>
  <c r="E94" i="15"/>
  <c r="H90" i="15"/>
  <c r="E93" i="15"/>
  <c r="N90" i="15"/>
  <c r="M90" i="15"/>
  <c r="E95" i="15"/>
  <c r="E91" i="15"/>
  <c r="G90" i="15"/>
  <c r="F90" i="15"/>
  <c r="E81" i="15"/>
  <c r="E82" i="15"/>
  <c r="E79" i="15"/>
  <c r="M77" i="15"/>
  <c r="N77" i="15"/>
  <c r="G77" i="15"/>
  <c r="E78" i="15"/>
  <c r="F77" i="15"/>
  <c r="E61" i="15"/>
  <c r="E45" i="15"/>
  <c r="E28" i="15"/>
  <c r="E37" i="15"/>
  <c r="H24" i="15"/>
  <c r="M24" i="15"/>
  <c r="G24" i="15"/>
  <c r="E26" i="15"/>
  <c r="N24" i="15"/>
  <c r="E25" i="15"/>
  <c r="F24" i="15"/>
  <c r="G11" i="15"/>
  <c r="E13" i="15"/>
  <c r="N11" i="15"/>
  <c r="E14" i="15"/>
  <c r="E16" i="15"/>
  <c r="M11" i="15"/>
  <c r="E12" i="15"/>
  <c r="H11" i="15"/>
  <c r="F11" i="15"/>
  <c r="E549" i="14"/>
  <c r="F546" i="14"/>
  <c r="E551" i="14"/>
  <c r="E559" i="14"/>
  <c r="G546" i="14"/>
  <c r="E550" i="14"/>
  <c r="H546" i="14"/>
  <c r="E548" i="14"/>
  <c r="E567" i="14"/>
  <c r="E536" i="14"/>
  <c r="E535" i="14"/>
  <c r="G533" i="14"/>
  <c r="N533" i="14"/>
  <c r="E538" i="14"/>
  <c r="E523" i="14"/>
  <c r="N520" i="14"/>
  <c r="E525" i="14"/>
  <c r="M499" i="14"/>
  <c r="E512" i="14"/>
  <c r="E503" i="14"/>
  <c r="N499" i="14"/>
  <c r="E502" i="14"/>
  <c r="E504" i="14"/>
  <c r="F486" i="14"/>
  <c r="H486" i="14"/>
  <c r="E489" i="14"/>
  <c r="E478" i="14"/>
  <c r="F457" i="14"/>
  <c r="G457" i="14"/>
  <c r="E460" i="14"/>
  <c r="E461" i="14"/>
  <c r="E470" i="14"/>
  <c r="E462" i="14"/>
  <c r="E458" i="14"/>
  <c r="E449" i="14"/>
  <c r="H444" i="14"/>
  <c r="E448" i="14"/>
  <c r="F444" i="14"/>
  <c r="E447" i="14"/>
  <c r="E433" i="14"/>
  <c r="E432" i="14"/>
  <c r="E436" i="14"/>
  <c r="E435" i="14"/>
  <c r="F431" i="14"/>
  <c r="E423" i="14"/>
  <c r="E415" i="14"/>
  <c r="F351" i="14"/>
  <c r="E391" i="14"/>
  <c r="E355" i="14"/>
  <c r="E367" i="14"/>
  <c r="G351" i="14"/>
  <c r="E354" i="14"/>
  <c r="E356" i="14"/>
  <c r="N351" i="14"/>
  <c r="M351" i="14"/>
  <c r="E343" i="14"/>
  <c r="H322" i="14"/>
  <c r="E335" i="14"/>
  <c r="M322" i="14"/>
  <c r="F322" i="14"/>
  <c r="E325" i="14"/>
  <c r="E326" i="14"/>
  <c r="H579" i="14"/>
  <c r="E327" i="14"/>
  <c r="E292" i="14"/>
  <c r="N288" i="14"/>
  <c r="E301" i="14"/>
  <c r="M288" i="14"/>
  <c r="E290" i="14"/>
  <c r="E293" i="14"/>
  <c r="E291" i="14"/>
  <c r="E278" i="14"/>
  <c r="M576" i="14"/>
  <c r="H275" i="14"/>
  <c r="G576" i="14"/>
  <c r="E251" i="14"/>
  <c r="F576" i="14"/>
  <c r="E243" i="14"/>
  <c r="N190" i="14"/>
  <c r="N579" i="14"/>
  <c r="E235" i="14"/>
  <c r="E227" i="14"/>
  <c r="F578" i="14"/>
  <c r="F577" i="14"/>
  <c r="G578" i="14"/>
  <c r="G577" i="14"/>
  <c r="E211" i="14"/>
  <c r="G579" i="14"/>
  <c r="F579" i="14"/>
  <c r="M579" i="14"/>
  <c r="M190" i="14"/>
  <c r="N578" i="14"/>
  <c r="N577" i="14"/>
  <c r="M577" i="14"/>
  <c r="E219" i="14"/>
  <c r="N576" i="14"/>
  <c r="E182" i="14"/>
  <c r="E174" i="14"/>
  <c r="E166" i="14"/>
  <c r="E158" i="14"/>
  <c r="E62" i="14"/>
  <c r="E54" i="14"/>
  <c r="E46" i="14"/>
  <c r="E134" i="14"/>
  <c r="M546" i="14"/>
  <c r="N546" i="14"/>
  <c r="E547" i="14"/>
  <c r="M533" i="14"/>
  <c r="E537" i="14"/>
  <c r="H533" i="14"/>
  <c r="E534" i="14"/>
  <c r="F533" i="14"/>
  <c r="H520" i="14"/>
  <c r="F520" i="14"/>
  <c r="E521" i="14"/>
  <c r="H499" i="14"/>
  <c r="E500" i="14"/>
  <c r="G499" i="14"/>
  <c r="E488" i="14"/>
  <c r="G486" i="14"/>
  <c r="E459" i="14"/>
  <c r="H457" i="14"/>
  <c r="N444" i="14"/>
  <c r="M444" i="14"/>
  <c r="E445" i="14"/>
  <c r="E434" i="14"/>
  <c r="H431" i="14"/>
  <c r="G431" i="14"/>
  <c r="E353" i="14"/>
  <c r="E352" i="14"/>
  <c r="H351" i="14"/>
  <c r="E324" i="14"/>
  <c r="E323" i="14"/>
  <c r="G322" i="14"/>
  <c r="G309" i="14"/>
  <c r="E314" i="14"/>
  <c r="E312" i="14"/>
  <c r="E309" i="14" s="1"/>
  <c r="H309" i="14"/>
  <c r="H288" i="14"/>
  <c r="E289" i="14"/>
  <c r="F288" i="14"/>
  <c r="G288" i="14"/>
  <c r="G275" i="14"/>
  <c r="E276" i="14"/>
  <c r="F275" i="14"/>
  <c r="G190" i="14"/>
  <c r="E193" i="14"/>
  <c r="E195" i="14"/>
  <c r="E192" i="14"/>
  <c r="E191" i="14"/>
  <c r="E194" i="14"/>
  <c r="F190" i="14"/>
  <c r="H190" i="14"/>
  <c r="E118" i="14"/>
  <c r="E86" i="14"/>
  <c r="M9" i="14"/>
  <c r="E78" i="14"/>
  <c r="E38" i="14"/>
  <c r="E13" i="14"/>
  <c r="N9" i="14"/>
  <c r="E11" i="14"/>
  <c r="E14" i="14"/>
  <c r="G9" i="14"/>
  <c r="E10" i="14"/>
  <c r="F9" i="14"/>
  <c r="E486" i="14" l="1"/>
  <c r="H197" i="15"/>
  <c r="H578" i="14"/>
  <c r="E199" i="15"/>
  <c r="E201" i="15"/>
  <c r="N197" i="15"/>
  <c r="H9" i="14"/>
  <c r="E12" i="14"/>
  <c r="E9" i="14" s="1"/>
  <c r="G197" i="15"/>
  <c r="F197" i="15"/>
  <c r="E198" i="15"/>
  <c r="M197" i="15"/>
  <c r="E200" i="15"/>
  <c r="E171" i="15"/>
  <c r="E158" i="15"/>
  <c r="E145" i="15"/>
  <c r="E132" i="15"/>
  <c r="E90" i="15"/>
  <c r="E77" i="15"/>
  <c r="E24" i="15"/>
  <c r="E11" i="15"/>
  <c r="E546" i="14"/>
  <c r="E520" i="14"/>
  <c r="E499" i="14"/>
  <c r="E457" i="14"/>
  <c r="E444" i="14"/>
  <c r="E431" i="14"/>
  <c r="E322" i="14"/>
  <c r="E288" i="14"/>
  <c r="E275" i="14"/>
  <c r="G575" i="14"/>
  <c r="F575" i="14"/>
  <c r="E579" i="14"/>
  <c r="M575" i="14"/>
  <c r="N575" i="14"/>
  <c r="E577" i="14"/>
  <c r="E576" i="14"/>
  <c r="E533" i="14"/>
  <c r="E351" i="14"/>
  <c r="E190" i="14"/>
  <c r="H575" i="14" l="1"/>
  <c r="E578" i="14"/>
  <c r="E575" i="14" s="1"/>
  <c r="E197" i="15"/>
</calcChain>
</file>

<file path=xl/comments1.xml><?xml version="1.0" encoding="utf-8"?>
<comments xmlns="http://schemas.openxmlformats.org/spreadsheetml/2006/main">
  <authors>
    <author>GerasimenkoEV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с 2025 года мероприятие в 18 МП
</t>
        </r>
      </text>
    </comment>
    <comment ref="B219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нет финансирования с 2025 года
</t>
        </r>
      </text>
    </comment>
    <comment ref="B444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2023-2024 годы</t>
        </r>
      </text>
    </comment>
    <comment ref="B457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мероприятий 2023- 2024 годы
</t>
        </r>
      </text>
    </comment>
    <comment ref="B504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2023-2024 годы
</t>
        </r>
      </text>
    </comment>
    <comment ref="B520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2024 год</t>
        </r>
      </text>
    </comment>
    <comment ref="B546" authorId="0" shapeId="0">
      <text>
        <r>
          <rPr>
            <b/>
            <sz val="9"/>
            <color indexed="81"/>
            <rFont val="Tahoma"/>
            <family val="2"/>
            <charset val="204"/>
          </rPr>
          <t>GerasimenkoEV:</t>
        </r>
        <r>
          <rPr>
            <sz val="9"/>
            <color indexed="81"/>
            <rFont val="Tahoma"/>
            <family val="2"/>
            <charset val="204"/>
          </rPr>
          <t xml:space="preserve">
Реализация мероприятия 2025-2026 годы
</t>
        </r>
      </text>
    </comment>
  </commentList>
</comments>
</file>

<file path=xl/sharedStrings.xml><?xml version="1.0" encoding="utf-8"?>
<sst xmlns="http://schemas.openxmlformats.org/spreadsheetml/2006/main" count="2399" uniqueCount="459">
  <si>
    <t>Средства бюджета Московской области</t>
  </si>
  <si>
    <t>Средства федерального бюджета</t>
  </si>
  <si>
    <t>Внебюджетные источники</t>
  </si>
  <si>
    <t>2025 год</t>
  </si>
  <si>
    <t>2024 год</t>
  </si>
  <si>
    <t>2023 год</t>
  </si>
  <si>
    <t>Источники финансирования</t>
  </si>
  <si>
    <t>1.1</t>
  </si>
  <si>
    <t>1.2</t>
  </si>
  <si>
    <t>1.3</t>
  </si>
  <si>
    <t>2.1</t>
  </si>
  <si>
    <t>2.2</t>
  </si>
  <si>
    <t>2.3</t>
  </si>
  <si>
    <t>2.4</t>
  </si>
  <si>
    <t>2.5</t>
  </si>
  <si>
    <t>3.1</t>
  </si>
  <si>
    <t>№ п/п</t>
  </si>
  <si>
    <t>Итого</t>
  </si>
  <si>
    <t>Средства бюджета муниципального образования</t>
  </si>
  <si>
    <t>Мероприятие подпрограммы</t>
  </si>
  <si>
    <t>Сроки исполнения мероприятия</t>
  </si>
  <si>
    <t>Объем финансирования по годам (тыс. руб.)</t>
  </si>
  <si>
    <t>Ответственный за выполнение мероприятия подпрограммы</t>
  </si>
  <si>
    <t xml:space="preserve">Средства бюджета Московской области </t>
  </si>
  <si>
    <t xml:space="preserve"> Итого </t>
  </si>
  <si>
    <t>Всего, (тыс. руб.)</t>
  </si>
  <si>
    <t>4.1</t>
  </si>
  <si>
    <t>4</t>
  </si>
  <si>
    <t xml:space="preserve">Основное мероприятие 01. 
Финансовое обеспечение деятельности образовательных организаций
</t>
  </si>
  <si>
    <t xml:space="preserve">Основное мероприятие 02. 
Реализация  федеральных государственных образовательных стандартов   общего образования, в том числе мероприятий  по нормативному правовому и методическому сопровождению, обновлению содержания и технологий образования
</t>
  </si>
  <si>
    <t>Основное мероприятие 04. 
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</t>
  </si>
  <si>
    <t>Мероприятие Е1.03.
Обновление материально-технической базы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</si>
  <si>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Основное мероприятие 01.
Реализация «пилотных проектов» обновления содержания и технологий дополнительного образования, воспитания, психолого-педагогического сопровождения детей</t>
  </si>
  <si>
    <t>Мероприятие 02.01.
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</si>
  <si>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Мероприятие Е1.02.
Обеспечение условий для функционирования центров образования естественно-научной и технологической направленностей</t>
  </si>
  <si>
    <t>Мероприятие Р2.02. 
Создание дополнительных мест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</t>
  </si>
  <si>
    <t>Мероприятие 02.02. 
Приобретение автобусов для доставки обучающихся в общеобразовательные организации, расположенные в сельских населенных пунктах</t>
  </si>
  <si>
    <t xml:space="preserve">Основное мероприятие 08. 
Модернизация школьных систем образования в рамках государственной программы Российской Федерации «Развитие образования»
 </t>
  </si>
  <si>
    <t>Мероприятие 08.01. 
Проведение работ по капитальному ремонту зданий региональных (муниципальных) общеобразовательных организаций</t>
  </si>
  <si>
    <t>Мероприятие 08.02. 
Оснащение отремонтированных зданий общеобразовательных организаций средствами обучения и воспитания</t>
  </si>
  <si>
    <t>Мероприятие 08.03. 
Разработка проектно-сметной документации на проведение капитального ремонта зданий муниципальных общеобразовательных организаций</t>
  </si>
  <si>
    <t>Мероприятие 08.04. 
Благоустройство территорий муниципальных общеобразовательных организаций, в зданиях которых выполнен капитальный ремонт</t>
  </si>
  <si>
    <t>Мероприятие 08.05. 
Обеспечение в отношении объектов капитального ремонта требований к антитеррористической защищенности объектов (территорий), установленных законодательством</t>
  </si>
  <si>
    <t>Мероприятие 08.06
Обеспечение повышения квалификации/профессиональной переподготовки учителей, осуществляющих учебный процесс в объектах капитального ремонта, сверх минимальных требований, установленных законодательством, и (или) обучения управленческих команд, состоящих из представителей администраций и педагогических работников объектов капитального ремонта</t>
  </si>
  <si>
    <t>2</t>
  </si>
  <si>
    <t>5</t>
  </si>
  <si>
    <t>5.1</t>
  </si>
  <si>
    <t>6</t>
  </si>
  <si>
    <t>6.1</t>
  </si>
  <si>
    <t>7</t>
  </si>
  <si>
    <t>7.1</t>
  </si>
  <si>
    <t>8</t>
  </si>
  <si>
    <t>9.1</t>
  </si>
  <si>
    <t>1</t>
  </si>
  <si>
    <t>Основное мероприятие 07.  
Проведение капитального ремонта объектов дошкольного образования, закупка оборудования</t>
  </si>
  <si>
    <t xml:space="preserve">Мероприятие 07.01.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</t>
  </si>
  <si>
    <t>Мероприятие Е2.01.
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</si>
  <si>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Всего</t>
  </si>
  <si>
    <t>Итого 2023 год</t>
  </si>
  <si>
    <t>2026 год</t>
  </si>
  <si>
    <t>2027 год</t>
  </si>
  <si>
    <t xml:space="preserve">(наименование результата 1 выполнения мероприятия, ед.измерения)
</t>
  </si>
  <si>
    <t>Мероприятие Е1.01.
Создание детского технопарка «Кванториум»</t>
  </si>
  <si>
    <t>Финансирование в пределах предусмотренных  средств</t>
  </si>
  <si>
    <t>Основное мероприятие 02.
Финансовое обеспечение деятельности организаций дополнительного образования</t>
  </si>
  <si>
    <t>Мероприятие 01.01. Стипендии в области образования, культуры и искусства (юные дарования, одаренные дети)</t>
  </si>
  <si>
    <t>Мероприятие  Е4.01.
Создание центров цифрового образования детей</t>
  </si>
  <si>
    <t>Мероприятие 04.01.
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</si>
  <si>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 xml:space="preserve">Основное мероприятие Е2: 
Федеральный проект «Успех каждого ребенка» </t>
  </si>
  <si>
    <t xml:space="preserve">Основное мероприятие 50.
Мероприятия по повышению финансовой грамотности </t>
  </si>
  <si>
    <t>Мероприятие 50.01.
Участие обучающихся общеобразовательных организаций во Всероссийских, межрегиональных, муниципальных мероприятиях по финансовой грамотности, в том числе в формате онлайн</t>
  </si>
  <si>
    <t>Мероприятие 02.08.
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</si>
  <si>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Мероприятие 02.13. 
Создание и содержание дополнительных мест для детей в возрасте от 1,5 до 7 лет в организациях, осуществляющих присмотр и уход за детьми</t>
  </si>
  <si>
    <t>Мероприятие 01.10 
Финансовое обеспечение выплаты компенсации родительской платы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</si>
  <si>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Мероприятие 02.04. Мероприятия в сфере дополнительного  образования</t>
  </si>
  <si>
    <t>Мероприятие 08.07. 
Обновление в объектах капитального ремонта 100% учебников и учебных пособий, не позволяющих их дальнейшее использование в образовательном процессе по причинам ветхости и дефектности</t>
  </si>
  <si>
    <t>Мероприятие Р2.01. 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</si>
  <si>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Подпрограмма 1 «Общее образование»</t>
  </si>
  <si>
    <t>Подпрограмма 2 «Дополнительное образование, воспитание и психолого-социальное сопровождение детей»</t>
  </si>
  <si>
    <t>1. Паспорт муниципальной программы</t>
  </si>
  <si>
    <t>Координатор муниципальной программы</t>
  </si>
  <si>
    <t>Муниципальный заказчик программы</t>
  </si>
  <si>
    <t>Цели муниципальной программы</t>
  </si>
  <si>
    <t>Перечень подпрограмм</t>
  </si>
  <si>
    <t>Расходы (тыс. руб.) муниципальной программы, в том числе по годам:</t>
  </si>
  <si>
    <t>Средства бюджета муниципального образования Московской области</t>
  </si>
  <si>
    <t>Внебюджетные средства</t>
  </si>
  <si>
    <t>Всего, в том числе по годам:</t>
  </si>
  <si>
    <t>Подпрограмма 4 «Обеспечивающая подпрограмма»</t>
  </si>
  <si>
    <t>Муниципальные заказчики программы</t>
  </si>
  <si>
    <t xml:space="preserve">Краткая характеристика подпрограмм
</t>
  </si>
  <si>
    <t>Мероприятие 01.02.
Обеспечение подвоза обучающихся к месту обучения в муниципальные общеобразовательные организации в Московской области за счет средств местного бюджета</t>
  </si>
  <si>
    <t>Мероприятие 03.01
Выполнение работ по обеспечению пожарной безопасности в муниципальных образовательных организациях</t>
  </si>
  <si>
    <t>Основное мероприятие 03.
Повышение степени пожарной безопасности</t>
  </si>
  <si>
    <t>13</t>
  </si>
  <si>
    <t>3</t>
  </si>
  <si>
    <t>9</t>
  </si>
  <si>
    <t>10</t>
  </si>
  <si>
    <t>11</t>
  </si>
  <si>
    <t>12</t>
  </si>
  <si>
    <t xml:space="preserve"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организациях, %
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</si>
  <si>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организациях, %</t>
  </si>
  <si>
    <t xml:space="preserve"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обратившихся, %
</t>
  </si>
  <si>
    <t>Приобретены автобусы для доставки обучающихся в общеобразовательные организации, расположенные в сельских населенных пунктах, шт.</t>
  </si>
  <si>
    <t xml:space="preserve"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%
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</si>
  <si>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детьми, место</t>
  </si>
  <si>
    <t xml:space="preserve">Проведен капитальный ремонт дошкольных образовательных организаций, шт.
</t>
  </si>
  <si>
    <t xml:space="preserve">Выполнены в полном объеме мероприятия по капитальному ремонту общеобразовательных организаций, шт.
</t>
  </si>
  <si>
    <t xml:space="preserve">Обеспечено повышение квалификации/профессиональная переподготовка учителей, осуществляющих учебный процесс в объектах капитального ремонта, человек
</t>
  </si>
  <si>
    <t xml:space="preserve">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ремонта, шт.
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</si>
  <si>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направленностей, шт.</t>
  </si>
  <si>
    <t xml:space="preserve">В Московской области реализованы дополнительные мероприятия по созданию центров образования естественно-научной и технологической направленностей, шт.
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</si>
  <si>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программам,  шт.</t>
  </si>
  <si>
    <t xml:space="preserve">Обновлена материально-техническая база для занятий детей физической культурой и спортом в общеобразовательных организациях, расположенных в сельской местности и малых городах, шт.
</t>
  </si>
  <si>
    <t xml:space="preserve"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%
</t>
  </si>
  <si>
    <t>Произведены выплаты в области образования, культуры и искусства (юные дарования, одаренные дети), человек</t>
  </si>
  <si>
    <t>Основное мероприятие 05.
Повышение степени пожарной безопасности</t>
  </si>
  <si>
    <t>Мероприятие 05.01.
Выполнение работ по обеспечению пожарной безопасности в муниципальных организациях дополнительного образования</t>
  </si>
  <si>
    <t>Созданы центры цифрового образования детей "IT-куб", шт.</t>
  </si>
  <si>
    <t xml:space="preserve">Созданы детские технопарки «Кванториум», шт.
</t>
  </si>
  <si>
    <t xml:space="preserve">Общеобразовательные организации приняли участие в мероприятиях по финансовой грамотности, шт.
</t>
  </si>
  <si>
    <t>Обеспечено финансирование муниципальных организаций дополнительного образования, шт.</t>
  </si>
  <si>
    <t xml:space="preserve">В муниципальных образовательных организациях дополнительного образования улучшена материально-техническая база, шт.
</t>
  </si>
  <si>
    <t>Проведены работы в муниципальных общеобразовательных организациях для обеспечения пожарной безопасности шт.</t>
  </si>
  <si>
    <t>10.1</t>
  </si>
  <si>
    <t>Мероприятие 08.08 Устройство спортивных и детских площадок на территории муниципальных общеобразовательных организаций</t>
  </si>
  <si>
    <t xml:space="preserve">
Осуществлено устройство спортивных и детских площадок на территории муниципальных общеобразовательных организаций, шт.</t>
  </si>
  <si>
    <t>Мероприятие EB.01.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 (Финансовое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</si>
  <si>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11.1</t>
  </si>
  <si>
    <t>6.2</t>
  </si>
  <si>
    <t>Мероприятие 06.01.
Предоставление добровольных имущественных взносов на обеспечение деятельности общеобразовательных организаций</t>
  </si>
  <si>
    <t>4.</t>
  </si>
  <si>
    <t>7.8</t>
  </si>
  <si>
    <t>Мероприятие 01.03.
Обеспечение условий для функционирования центров образования естественно-научной и технологической направленностей за счет средств местного бюджета</t>
  </si>
  <si>
    <t>Мероприятие 01.07.
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</si>
  <si>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Мероприятие 07.02. 
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</si>
  <si>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организаций, ед.</t>
  </si>
  <si>
    <t xml:space="preserve">Созданы комфортные условия для реализации современных образовательных программ в зданиях муниципальных общеобразовательных организаций, ед.
</t>
  </si>
  <si>
    <t xml:space="preserve">Оснащены средствами обучения и воспитания отремонтированные здания общеобразовательных организаций, ед.
</t>
  </si>
  <si>
    <t xml:space="preserve"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ед.
</t>
  </si>
  <si>
    <t xml:space="preserve">Благоустроены территорий  муниципальных общеобразовательных организаций, ед.
</t>
  </si>
  <si>
    <t xml:space="preserve">Объекты капитального ремонта приведены в соответствие с требованиями, установленными законодательством по антитеррористической защищённости, ед.
</t>
  </si>
  <si>
    <t xml:space="preserve">Мероприятие Е1.01.
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 </t>
  </si>
  <si>
    <t xml:space="preserve">Созданы дополнительные места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детьми, место
</t>
  </si>
  <si>
    <t>Мероприятие 04.01. 
Проведение капитального ремонта в муниципальных образовательных организациях дополнительного образования</t>
  </si>
  <si>
    <t xml:space="preserve">Проведен капитальный ремонт в муниципальных образовательных организациях дополнительного образования, шт.
</t>
  </si>
  <si>
    <t>1 квартал</t>
  </si>
  <si>
    <t>1 полугодие</t>
  </si>
  <si>
    <t>9 месяцев</t>
  </si>
  <si>
    <t>12 месяцев</t>
  </si>
  <si>
    <t>В том числе:</t>
  </si>
  <si>
    <t xml:space="preserve"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объединениеями, ед.
</t>
  </si>
  <si>
    <t>Муниципальные общеобразовательные организации, в том числе структурные подразделения указанных организаций, оснащеныгосударственными символами Российской Федерации, ед.</t>
  </si>
  <si>
    <t>Мероприятие Е2.02.
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</si>
  <si>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 xml:space="preserve">Созданы новые места в образовательных организациях различных типов для реализации дополнительных общеразвивающих программ всех направленностей (нарастающим итогом)
</t>
  </si>
  <si>
    <t xml:space="preserve"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организациях, %
</t>
  </si>
  <si>
    <t>Мероприятие 04.03.
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</si>
  <si>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Мероприятие 01.17
Расходы на обеспечение деятельности (оказание услуг) муниципальных учреждений – дошкольные образовательные организации</t>
  </si>
  <si>
    <t>Мероприятие 01.18
Укрепление материально-технической базы и проведение текущего ремонта учреждений дошкольного образования</t>
  </si>
  <si>
    <t>Мероприятие 01.19
Профессиональная физическая охрана муниципальных учреждений дошкольного образования</t>
  </si>
  <si>
    <t>Мероприятие 01.20
Мероприятия в сфере дошкольного образования</t>
  </si>
  <si>
    <t>Мероприятие 01.23
Профессиональная физическая охрана муниципальных учреждений в сфере общеобразовательных организаций</t>
  </si>
  <si>
    <t>Мероприятие 01.24
Организация питания обучающихся и воспитанников общеобразовательных организаций</t>
  </si>
  <si>
    <t>Мероприятие 01.25
Мероприятия в сфере образования</t>
  </si>
  <si>
    <t>Мероприятие 01.26
Оснащение и лицензирование медицинских кабинетов образовательных организаций</t>
  </si>
  <si>
    <t>Мероприятие 01.21
Расходы на обеспечение деятельности (оказание услуг) муниципальных учреждений – общеобразовательные организации, оказывающие услуги дошкольного, начального общего, основного общего, среднего общего образования</t>
  </si>
  <si>
    <t>Мероприятие 07.03. Приобретение (выкуп) нежилых помещений и земельного участка под размещение дошкольных групп для детей в возрасте от 2 месяцев до 7 лет за счет средств местного бюджета</t>
  </si>
  <si>
    <t>(наименование результата 1 выполнения мероприятия, ед.измерения)</t>
  </si>
  <si>
    <t>Мероприятие 04.02. Внедрение и обеспечение функционирования модели персонифицированного финансирования дополнительного образования детей</t>
  </si>
  <si>
    <t>Мероприятие 04.03 Методическое и информационное сопровождение участников системы персонифицированного финансирования дополнительного образования детей</t>
  </si>
  <si>
    <t>Мероприятие ЕВ.01. 
Оснащение муниципальных общеобразовательных организаций, в том числе структурных подразделений указанных организаций, государственными символами Российской Федерации</t>
  </si>
  <si>
    <t>Основное мероприятие 04.
Обеспечение функционирования модели персонифицированного финансирования дополнительного образования детей</t>
  </si>
  <si>
    <t>Мероприятие 01.22
Укрепление материально-технической базы, содержание имущества и проведение текущего ремонта общеобразовательных организаций</t>
  </si>
  <si>
    <t>8.</t>
  </si>
  <si>
    <t>Основное мероприятие 09. 
Обеспечение условий доступности для инвалидов объектов и предоставляемых услуг в сфере образования</t>
  </si>
  <si>
    <t>Мероприятие 09.01 Создание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</si>
  <si>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10.2</t>
  </si>
  <si>
    <t>10.3</t>
  </si>
  <si>
    <t>12.2</t>
  </si>
  <si>
    <t>Основное мероприятие Y4. 
Федеральный проект «Стимулирование спроса на отечественные беспилотные авиационные системы»</t>
  </si>
  <si>
    <t>Мероприятие Y4.01. 
Оснащение муниципальных образовательных организаций, реализующих 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в сфере разработки, производства и эксплуатации беспилотных авиационных систем</t>
  </si>
  <si>
    <t>Мероприятие 03.05.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</si>
  <si>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Основное мероприятие 03. Обеспечение развития инновационной инфраструктуры общего образования</t>
  </si>
  <si>
    <t>2.8</t>
  </si>
  <si>
    <t>Мероприятие 02.19. Оснащение средствами обучения и воспитания муниципальных общеобразовательных организаций, здания которых построены за счет внебюджетных источников финансирования</t>
  </si>
  <si>
    <t>7.9</t>
  </si>
  <si>
    <t>Мероприятие 08.09. Устройство спортивных площадок на территории муниципальных общеобразовательных организаций</t>
  </si>
  <si>
    <t xml:space="preserve">Основное мероприятие Р2: 
Федеральный проект «Содействие занятости» </t>
  </si>
  <si>
    <r>
      <t xml:space="preserve">Мероприятие 01.08. Финансовое обеспечение получения </t>
    </r>
    <r>
      <rPr>
        <sz val="8"/>
        <color theme="1"/>
        <rFont val="Times New Roman"/>
        <family val="1"/>
        <charset val="204"/>
      </rPr>
      <t xml:space="preserve">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  </r>
  </si>
  <si>
    <t>Мероприятие 01.11. 
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</si>
  <si>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пособием, %</t>
  </si>
  <si>
    <t>Доля 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общей численности работников такой категории, процент</t>
  </si>
  <si>
    <t>Мероприятие 02.18. 
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</si>
  <si>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Оснащены средствами обучения и воспитания муниципальные общеобразовательные организации, здания которых построены за счет внебюджетных источников финансирования, шт.</t>
  </si>
  <si>
    <t>Основное мероприятие EB: 
федеральный проект «Патриотическое воспитание граждан Российской Федерации»</t>
  </si>
  <si>
    <t xml:space="preserve">Основное мероприятие Е1. 
Федеральный проект «Современная школа» </t>
  </si>
  <si>
    <t>Основное мероприятие Ю6: 
федеральный проект «Педагоги и наставники»</t>
  </si>
  <si>
    <t>Мероприятие  Ю6.02.
Обеспечение деятельности советников директора по воспитанию и взаимодействию с детскими общественными объединениями в муниципальных общеобразовательных организациях</t>
  </si>
  <si>
    <t>Мероприятие  Ю6.04.
Ежемесячное денежное вознаграждение за классное руководство педагогическим работникам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</si>
  <si>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Итого 2024 год</t>
  </si>
  <si>
    <t>Основное мероприятие Е1: 
Федеральный проект «Современная школа»</t>
  </si>
  <si>
    <t>Мероприятие 02.02. 
Укрепление материально-технической базы и проведение текущего ремонта учреждений дополнительного образования</t>
  </si>
  <si>
    <t>Мероприятие 02.01. 
Расходы на обеспечение деятельности (оказание услуг) муниципальных учреждений - организации дополнительного образования</t>
  </si>
  <si>
    <t>Мероприятие 02.03. 
Профессиональная физическая охрана муниципальных учреждений дополнительного образования</t>
  </si>
  <si>
    <t xml:space="preserve">Основное мероприятие  Е2
Федеральный проект «Успех каждого ребенка» </t>
  </si>
  <si>
    <t>Основное мероприятие  Е4
Федеральный проект «Цифровая образовательная среда»</t>
  </si>
  <si>
    <t>Осуществлено устройство спортивных площадок на территории муниципальных общеобразовательных организаций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</si>
  <si>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
</t>
  </si>
  <si>
    <t>Мероприятие 01.27.
Обеспечение стимулирующих выплат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</si>
  <si>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Мероприятие 01.30.
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</si>
  <si>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Мероприятие 01.29. 
Организация питания обучающихся в муниципальных общеобразовательных организациях в Московской области</t>
  </si>
  <si>
    <t>Мероприятие 01.28.
Обеспечение выплат ежемесячных доплат за напряженный труд работникам муниципальных дошкольных образовательных организаций,  муниципальных общеобразовательных организаций</t>
  </si>
  <si>
    <t>Мероприятие 02.21
Оснащение инженерных классов авиастроительного профиля в общеобразовательных организациях</t>
  </si>
  <si>
    <t>Мероприятие 02.25
Благоустройство территорий муниципальных образовательных организаций, реализующих программы дошкольного образования</t>
  </si>
  <si>
    <t>Мероприятие Ю4: 
Все лучшее детям</t>
  </si>
  <si>
    <t>Мероприятие Ю4.01
Оснащение предметных кабинетов общеобразовательных организаций средствами обучения и воспитания</t>
  </si>
  <si>
    <t>Мероприятие  Ю6.07.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</si>
  <si>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Мероприятие 02.05. 
Проведение капитального ремонта, технического переоснащения и благоустройства территорий учреждений образования</t>
  </si>
  <si>
    <t>Основное мероприятие 06. 
Предоставление добровольных имущественных взносов на обеспечение деятельности общеобразовательных организаций</t>
  </si>
  <si>
    <t>Благоустроены территории  муниципальных образовательных организаций, реализующих программы дошкольного образования, ед.</t>
  </si>
  <si>
    <t>Оснащены предметные кабинеты общеобразовательных организаций средствами обучения и воспитания, ед.</t>
  </si>
  <si>
    <t>6.3</t>
  </si>
  <si>
    <t>7.5</t>
  </si>
  <si>
    <t>14</t>
  </si>
  <si>
    <t>4.3</t>
  </si>
  <si>
    <t>%</t>
  </si>
  <si>
    <t>В общеобразовательных организациях, расположенных в сельской местности и малых городах, созданы и функционируют центры образования естественно-научной и технологической направленностей</t>
  </si>
  <si>
    <t>место</t>
  </si>
  <si>
    <t>Единица измерения</t>
  </si>
  <si>
    <t>шт.</t>
  </si>
  <si>
    <t>№ подпрограммы ХХ</t>
  </si>
  <si>
    <t>№ основного мероприятия YY</t>
  </si>
  <si>
    <t>№ мероприятия ZZ</t>
  </si>
  <si>
    <t>Наименование результата</t>
  </si>
  <si>
    <t>Порядок определения значений</t>
  </si>
  <si>
    <t>01</t>
  </si>
  <si>
    <t>07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</si>
  <si>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общей численности обучающихся в муниципальных дошкольных и общеобразовательных организациях</t>
  </si>
  <si>
    <t xml:space="preserve">Д=Ч факт / Ч план х 100%, где:
Ч факт – численность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муниципальных дошкольных и общеобразовательных организациях, в отчетном периоде;
Ч план - численность обучающихся, по программам дошкольного, начального общего, основного общего, среднего общего образования, дополнительного образования в муниципальных дошкольных и общеобразовательных организациях, в отчетном периоде.
</t>
  </si>
  <si>
    <t>08</t>
  </si>
  <si>
    <t>Доля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общей численности обучающихся в частных дошкольных и общеобразовательных организациях</t>
  </si>
  <si>
    <t xml:space="preserve">Д=Ч факт / Ч план х 100%, где:
Ч факт – численность обучающихся, обеспеченных общедоступным и бесплатным дошкольным, начальным общим, основным общим, средним общим образованием, дополнительным образованием в частных дошкольных и общеобразовательных организациях, в отчетном периоде;
Ч план - численность обучающихся, по программам дошкольного, начального общего, основного общего, среднего общего образования, дополнительного образования в частных дошкольных и общеобразовательных организациях, в отчетном периоде.
</t>
  </si>
  <si>
    <t>02</t>
  </si>
  <si>
    <t xml:space="preserve">Выплачена компенсация за проезд отдельным категориям обучающихся по очной форме обучения муниципальных общеобразовательных организаций в общем  числе обратившихся
</t>
  </si>
  <si>
    <t>Приобретены автобусы для доставки обучающихся в общеобразовательные организации, расположенные в сельских населенных пунктах</t>
  </si>
  <si>
    <t>Отчеты муниципальных образований Московской области о достижении значений показателей результативности (результатов) использования субсидии, предоставляемые посредством системы ГИС "Региональный электронный бюджет Московской области"</t>
  </si>
  <si>
    <t>Доля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от общего количества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</t>
  </si>
  <si>
    <t>Д=Ч факт / Ч посещ х 100%, где:
Ч факт – количество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в отчетном периоде;
Ч посещ - количество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в отчетном периоде</t>
  </si>
  <si>
    <t>Обеспечено содержание созданных дополнительных мест для детей в возрасте от 1,5 до 7 лет в организациях, осуществляющих присмотр и уход за детьми</t>
  </si>
  <si>
    <t>18</t>
  </si>
  <si>
    <t>Доля отдельных категорий обучающихся по очной форме обучения в частных общеобразовательных организациях, обеспеченных питанием, к общему количеству обучающихся отдельных категорий обучающихся по очной форме обучения в частных общеобразовательных организациях</t>
  </si>
  <si>
    <t xml:space="preserve">Д=Ч факт / Ч план х 100%, где:
Ч факт – численность обучающихся отдельных категорий обучающихся по очной форме обучения в частных общеобразовательных организациях, обеспеченных питанием, в отчетном периоде;
Ч план - численность обучающихся отдельных категорий обучающихся по очной форме обучения в частных общеобразовательных организациях, в отчетном периоде
</t>
  </si>
  <si>
    <t>03</t>
  </si>
  <si>
    <t>Проведены работы в муниципальных общеобразовательных организациях для обеспечения пожарной безопасности</t>
  </si>
  <si>
    <t>Выполнение требований по обеспечению пожарной безопасности образовательных объектов, подведомственных Министерству образования Московской области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</si>
  <si>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</t>
  </si>
  <si>
    <t>ед.</t>
  </si>
  <si>
    <t>Количество зданий муниципальных дошкольных образовательных организаций и дошкольных отделений муниципальных общеобразовательных организаций в Московской области, в которых в полном объеме выполнены мероприятия по оснащению в соответствии в Перечнем оборудования и средств обучения,  утвержденного учредителем образовательной  организации.</t>
  </si>
  <si>
    <t>Выполнены в полном объеме мероприятия по капитальному ремонту общеобразовательных организаций</t>
  </si>
  <si>
    <t>Количество зданий, в которых в полном объеме выполнены мероприятия по капитальному ремонту общеобразовательных организаций, на основе данных акта приемки выполненных работ (форма № КС-2), справки о стоимости выполненных работ (форма № КС-3)</t>
  </si>
  <si>
    <t>Созданы комфортные условия для реализации современных образовательных программ в зданиях муниципальных общеобразовательных организаций</t>
  </si>
  <si>
    <t xml:space="preserve"> ед.</t>
  </si>
  <si>
    <t>Количество зданий муниципальных общеобразовательных организаций, в которых созданы комфортные условия для реализации современных образовательных программ, на основе данных акта приемки законченного строительством объекта (форма № КС-11), акта приемки законченного строительством объекта приемочной комиссией (форма № КС-14)</t>
  </si>
  <si>
    <t>15</t>
  </si>
  <si>
    <t xml:space="preserve"> Оснащены средствами обучения и воспитания отремонтированные здания общеобразовательных организаций
</t>
  </si>
  <si>
    <t>Отчеты муниципальных образований Московской области о достижении значений  показателей результативности (результатов) использования субсидии, предоставляемые посредством системы ГАС «Управление» Московской области</t>
  </si>
  <si>
    <t>16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</si>
  <si>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</si>
  <si>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Количество зданий по которым 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</t>
  </si>
  <si>
    <t>17</t>
  </si>
  <si>
    <t>04</t>
  </si>
  <si>
    <t>Благоустроены территорий  муниципальных общеобразовательных организаций</t>
  </si>
  <si>
    <t>Благоустроенные территории  муниципальных общеобразовательных организаций</t>
  </si>
  <si>
    <t>05</t>
  </si>
  <si>
    <t>Объекты капитального ремонта приведены в соответствие с требованиями, установленными законодательством по антитеррористической защищённости</t>
  </si>
  <si>
    <t>Количество объектов, приведённых в соответствии с требованиями, установленными законодательством по антитеррористической защищённости</t>
  </si>
  <si>
    <t>06</t>
  </si>
  <si>
    <t>Обеспечено повышение квалификации/профессиональная переподготовка учителей, осуществляющих учебный процесс в объектах капитального ремонта</t>
  </si>
  <si>
    <t>человек</t>
  </si>
  <si>
    <t>Количество учителей, осуществляющих учебный процесс в объектах капитального ремонта,  прошедших повышение квалификации/профессиональную переподготовку</t>
  </si>
  <si>
    <t xml:space="preserve">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дефектности, в объектах капитального ремонта</t>
  </si>
  <si>
    <t>Количество объектов капитального ремонта, в которых проведено обновление учебников и учебных пособий, не позволяющих их дальнейшее использование в образовательном процессе по причинам ветхости и дефектности</t>
  </si>
  <si>
    <t>21</t>
  </si>
  <si>
    <t>Осуществлено устройство спортивных и детских площадок на территории муниципальных общеобразовательных организаций</t>
  </si>
  <si>
    <t>Количество  территорий муниципальных общеобразовательных организаций, в которых осуществлено устройство спортивных и детских площадок</t>
  </si>
  <si>
    <t>ЕВ</t>
  </si>
  <si>
    <t>В муниципальных общеобразовательных организациях проведены мероприятия по обеспечению деятельности советников директора по воспитанию и взаимодействию с детскими общественными объединениеями</t>
  </si>
  <si>
    <t>Общее количество  советников по воспитанию в муниципальных общеобразовательных организациях в Московской области, получивших заработную плату</t>
  </si>
  <si>
    <t xml:space="preserve"> Е1</t>
  </si>
  <si>
    <t>Создание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</si>
  <si>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В Московской области реализованы дополнительные мероприятия по созданию центров образования естественно-научной и технологической направленностей</t>
  </si>
  <si>
    <t>Количество центров образования естественно-научной и технологической направленностей, в которых обеспечены условия для функционирования</t>
  </si>
  <si>
    <t>Обновлена материально-техническая база в организациях, осуществляющих образовательную деятельность исключительно по адаптированным основным общеобразовательным программам</t>
  </si>
  <si>
    <t>Общее количество организаций, в которых обновлена материально-техническая база</t>
  </si>
  <si>
    <t>19</t>
  </si>
  <si>
    <t xml:space="preserve"> Е2</t>
  </si>
  <si>
    <t>Обновлена материально-техническая база для занятий детей физической культурой и спортом в общеобразовательных организациях, расположенных в сельской местности и малых городах</t>
  </si>
  <si>
    <t>Обновление МТБ в соответствии с адресным перечнем на текущий год</t>
  </si>
  <si>
    <t>20</t>
  </si>
  <si>
    <t>Р2</t>
  </si>
  <si>
    <t xml:space="preserve">Доля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
</t>
  </si>
  <si>
    <t xml:space="preserve">Д_в=К_в/К_ов×100%, где:
Кв – воспитанников в частных дошкольных образовательных организациях,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содержанием;
Ков – общая численность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
</t>
  </si>
  <si>
    <t xml:space="preserve">Созданы дополнительные места для детей в возрасте от 1,5 до 3 лет любой направленности в организациях, осуществляющих образовательную деятельность (за исключением государственных, муниципальных), и у индивидуальных предпринимателей, осуществляющих образовательную деятельность по образовательным программам дошкольного образования, в том числе адаптированным, и присмотр и уход за детьми
</t>
  </si>
  <si>
    <t>Отчеты муниципальных образований Московской области о достижении значений  показателей результативности (результатов) использования субсидии, предоставляемые  посредством государственной интегрированной информационной системы управления общественными финансами «Электронный бюджет»</t>
  </si>
  <si>
    <t>22</t>
  </si>
  <si>
    <t>Произведены выплаты в области образования, культуры и искусства (юные дарования, одаренные дети)</t>
  </si>
  <si>
    <t>Общее количество получателей единовременной выплаты</t>
  </si>
  <si>
    <t>23</t>
  </si>
  <si>
    <t>Обеспечено финансирование муниципальных организаций дополнительного образования</t>
  </si>
  <si>
    <t>Количество муниципальных организаций дополнительного образования, получивших финансирование на обеспечение деятельности в отчетном периоде</t>
  </si>
  <si>
    <t>В муниципальных образовательных организациях дополнительного образования улучшена материально-техническая база</t>
  </si>
  <si>
    <t>Количество  образовательных организаций  в соответствии с потребностью в улучшении материально-технической базы</t>
  </si>
  <si>
    <t>25</t>
  </si>
  <si>
    <t>27</t>
  </si>
  <si>
    <t>28</t>
  </si>
  <si>
    <t>50</t>
  </si>
  <si>
    <t>Общеобразовательные организации приняли участие в мероприятиях по финансовой грамотности</t>
  </si>
  <si>
    <t>Общее количество образовательных организаций, принявших участие в данных мероприятиях</t>
  </si>
  <si>
    <t>30</t>
  </si>
  <si>
    <t>09</t>
  </si>
  <si>
    <t>Ю4</t>
  </si>
  <si>
    <t>Ю6</t>
  </si>
  <si>
    <t>Количество установленных спортивных площадок на территории муниципальных общеобразовательных организаций, прилегающей к зданиям муниципальных общеобразовательных организаций. Объект считается готовым при условии выполнения видов работ, установленных Соглашением, выполнение работ подтверждается данными акта приемки выполненных работ (форма № КС-2) и (или) справкой о стоимости выполненных работ (форма № КС-3)</t>
  </si>
  <si>
    <t>Количество благоустроеных территорий  муниципальных образовательных организаций, реализующих программы дошкольного образования</t>
  </si>
  <si>
    <t>Количество  общеобразовательных организаций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</t>
  </si>
  <si>
    <t>Общее количество государственных общеобразовательных организаций, в которых проведены мероприятия по обеспечению деятельности советников директора по воспитанию и взаимодействию с детскими общественными объединениями</t>
  </si>
  <si>
    <t>Количество обеспеченных выплат
ежемесячного денежного вознаграждения советникам директоров, по воспитанию и взаимодействию с детскими общественными объединениями муниципальных общеобразовательных организаций</t>
  </si>
  <si>
    <t xml:space="preserve">Д=К факт, где:
К факт – фактическое количество выплат денежного вознаграждения за классное руководство, предоставляемых педагогическим работникам образовательных организаций, в отчетном периоде
</t>
  </si>
  <si>
    <t xml:space="preserve">Д=Ч факт / Ч план х 100%, где:
Ч факт – численность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отчетном периоде;
Ч план - численность работников муниципальных дошкольных образовательных организаций и  муниципальных общеобразовательных организаций, имеющих право на получение ежемесячной доплаты за напряженный труд, в отчетном периоде;
</t>
  </si>
  <si>
    <t>Д=Ч факт / Ч план х 100%, где:
Ч факт – численность руководителей муниципальных общеобразовательных организаций, получивших стимулирующие выплаты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отчетном периоде;
Ч план - численность руководителей муниципальных общеобразовательных организаций, имеющих право на получение стимулирующих выплат руководителям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организациях, в отчетном периоде</t>
  </si>
  <si>
    <t>Д=Ч факт / Ч план х 100%, где:
Ч факт – численность отдельных категорий обучающихся по очной форме обучения муниципальных общеобразовательных организаций,  которым выплачена компенсация за проезд, в отчетном периоде;
Ч план - численность отдельных категорий обучающихся по очной форме обучения муниципальных общеобразовательных организаций,  которые обратились за компенсацией за проезд, в отчетном периоде.
Данные предоставляются посредством системы ГАС «Управление».</t>
  </si>
  <si>
    <t>Общеобразовательные организации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заявкойй, шт.</t>
  </si>
  <si>
    <t>Общеобразовательные организации  Московской области, оснащаемых средствами обучения и расходными материалами для функционирования инженерных классов авиастроительного профиля в соответствии с заявкой, шт.</t>
  </si>
  <si>
    <t>Осуществлено устройство спортивных площадок на территории муниципальных общеобразовательных организаций, шт.</t>
  </si>
  <si>
    <t>Оснащены предметные кабинеты общеобразовательных организаций средствами обучения и воспитания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</si>
  <si>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</t>
  </si>
  <si>
    <t>Количество обучающихся, получающих начальное общее образование в муниципальных образовательных организациях,  получивших бесплатное горячее питание.
Осуществляется путем сравнения плановых значений результата использования субсидии, установленных соглашением, и фактических значений результата использования субсидии.</t>
  </si>
  <si>
    <t>Обеспечение бесплатным горячим питанием обучающихся, получающих начальное общее образование в муниципальных образовательных организациях, человек.</t>
  </si>
  <si>
    <t xml:space="preserve">Обеспечение бесплатным горячим питанием обучающихся, получающих начальное общее образование в муниципальных образовательных организациях, человек.
</t>
  </si>
  <si>
    <t>к постановлению Администрации</t>
  </si>
  <si>
    <t xml:space="preserve"> городского округа Жуковский </t>
  </si>
  <si>
    <t>городского округа Жуковский «ОБРАЗОВАНИЕ»</t>
  </si>
  <si>
    <t>Управление образования Администрации городского округа Жуковский</t>
  </si>
  <si>
    <t>1. Рост доступности и качества дошкольного и общего образования
2. Рост доступности и качества  дополнительного образования</t>
  </si>
  <si>
    <t>1. Реализация задач и мероприятий, обеспечивающих развитие сферы дошкольного образования городского округа Жуковский и предоставление всем детям в возрасте от 2 месяцев до 7 лет доступности получения услуг дошкольного образования. Создание условий для обеспечения реализации федерального государственного образовательного стандарта дошкольного образования, в том числе в частных дошкольных образовательных организациях в городском округе Жуковский.
Задачи и мероприятия подпрограммы, направленные на создание условий для эффективного функционирования системы общего образования, отвечающей требованиям инновационного развития городского округа Жуковский и потребностям населения</t>
  </si>
  <si>
    <t>2. Решение задач и реализация мероприятий, способствующих развитию сферы дополнительного образования, воспитания и психолого-социального сопровождения детей в городском округе Жуковский</t>
  </si>
  <si>
    <t>3. Создание условий для реализации полномочий органов местного самоуправления и обеспечение деятельности прочих учреждений образования, а также предусматриваются мероприятия в сфере образования</t>
  </si>
  <si>
    <t>Мероприятие 01.01
Проведение капитального ремонта, технического переоснащения и благоустройства территорий учреждений образования</t>
  </si>
  <si>
    <t xml:space="preserve">Результат выполнения мероприятия не предусмотрен
</t>
  </si>
  <si>
    <t xml:space="preserve"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аттестации, %
</t>
  </si>
  <si>
    <t>Созданы условия для получения детьми-инвалидами качественного образования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шт.</t>
  </si>
  <si>
    <t>Управление обазования, МКУ "ЦБ"</t>
  </si>
  <si>
    <t>Мероприятие 02.10
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общеобразовательных организациях</t>
  </si>
  <si>
    <t>Мероприятие 02.14. 
Освобождение семей отдельных категорий граждан от платы, взимаемой за присмотр и уход за ребенком в муниципальных образовательных организациях, реализующих программы дошкольного образования</t>
  </si>
  <si>
    <t>Мероприятие 01.15
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</si>
  <si>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в муниципальных общеобразовательных организаций, ед</t>
  </si>
  <si>
    <t xml:space="preserve">Основное мероприятие EB: 
федеральный проект «Патриотическое воспитание граждан Российской Федерации»
</t>
  </si>
  <si>
    <t>Мероприятие 2.7 «Сохранение достигнутого уровня заработной платы педагогических работников организаций дополнительного образования сферы образования»</t>
  </si>
  <si>
    <t xml:space="preserve"> Достижение соотношения средней заработной платы педагогических работников организаций дополнительного образования сферы образования без учета внешних совместителей и среднемесячной номинальной начисленной заработной платы учителей
</t>
  </si>
  <si>
    <t xml:space="preserve">Оснащены муниципальные образовательные организации, реализующие оосновные общеобразовательные программы, за исключением образовательных программ дошкольного образования, и дополнительные образовательные программы, оборудованием для реализации образовательных процессов по разработке, производству и эксплуатации беспилотных авиационных систем, ед.
</t>
  </si>
  <si>
    <t>Управление образования, МКУ "ЦБ"</t>
  </si>
  <si>
    <t>Результат выполнения мероприятия не предусмотрен</t>
  </si>
  <si>
    <t>-</t>
  </si>
  <si>
    <t>3.</t>
  </si>
  <si>
    <t>5.</t>
  </si>
  <si>
    <t>5.5.</t>
  </si>
  <si>
    <t>6.</t>
  </si>
  <si>
    <t>7.</t>
  </si>
  <si>
    <t>9.</t>
  </si>
  <si>
    <t>11.</t>
  </si>
  <si>
    <t>Приложение № 2</t>
  </si>
  <si>
    <t>Приложение № 1</t>
  </si>
  <si>
    <t>».</t>
  </si>
  <si>
    <t>«7. Перечень мероприятий подпрограммы 1 «Общее образование»</t>
  </si>
  <si>
    <t>«МУНИЦИПАЛЬНАЯ ПРОГРАММА</t>
  </si>
  <si>
    <t xml:space="preserve">«8. Перечень мероприятий подпрограммы 2 «Дополнительное образование, воспитание и психолого-социальное сопровождение детей» </t>
  </si>
  <si>
    <t>Обеспечены выплаты денежного вознаграждения за классное руководство, предоставляемые педагогическим работникам муниципальных образовательных организаций, ежемесячно, ед.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</si>
  <si>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объединениями, ед.</t>
  </si>
  <si>
    <t xml:space="preserve">Не взимается плата за посещение занятий по дополнительным образовательным программам, реализуемым на платной основе в муниципальных образовательных организациях, детьми граждан, участвующих в специальной военной операции, в общем числе обратившихся, %
</t>
  </si>
  <si>
    <t>Доля педагогических работников муниципальных дошкольных и общеобразовательных организаций – молодых работников и специалистов, получивших выплату и пособие, в общем числе обратившихся за выплатой и пособием</t>
  </si>
  <si>
    <t xml:space="preserve">Д=Ч факт / Ч план х 100%, где:
Ч факт – численность педагогических работников муниципальных дошкольных и общеобразовательных организаций - молодых работников, получивших выплаты, и молодых специалистов, получивших пособие и выплаты, в отчетном периоде;
Ч план - численность педагогических работников муниципальных дошкольных и общеобразовательных организаций - молодых работников, обратившихся за выплатой, и молодых специалистов, обратившихся за пособием и выплатой, в отчетном периоде.
</t>
  </si>
  <si>
    <t>Проведен капитальный ремонт дошкольных образовательных организаций</t>
  </si>
  <si>
    <t>Количество отремонтированных дошкольных образовательных организаций</t>
  </si>
  <si>
    <t>26</t>
  </si>
  <si>
    <t>Общее количество общеобразовательных организаций, в которых оснащены предметные кабинеты средствами обучения и воспитания</t>
  </si>
  <si>
    <t>Д=Ч факт / Ч план х 100%, где:
Ч факт – численность детей из семей граждан, участвующих в специальной военной операции,у которых не взимается плата  за посещение занятий по дополнительным образовательным программам, реализуемым на платной основе в муниципальных образовательных организациях в отчетном периоде;
Ч план - численность детей из семей граждан, участвующих в специальной военной операции, которые обратились за дополнительной мерой социальной поддержки по освобождению от платы за посещение занятий по дополнительным образовательным программам, реализуемым на платной основе в муниципальных образовательных организациях, в отчетном периоде.</t>
  </si>
  <si>
    <t>Приложение № 3</t>
  </si>
  <si>
    <t>«6. Значения результатов выполнения мероприятий муниципальной программы городского округа «Образование»</t>
  </si>
  <si>
    <t>Обеспечены выплаты ежемесячного денежного вознаграждения советникам директоров по воспитанию и взаимодействию 
с детскими общественными объединениями, ед.</t>
  </si>
  <si>
    <t>Проведены работы в муниципальных организациях дополнительного образования для обеспечения пожарной безопасности</t>
  </si>
  <si>
    <t>Приложение № 4</t>
  </si>
  <si>
    <t>Доля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 в общей численности детей, родители которых обратились за выплатой компенсации, процент</t>
  </si>
  <si>
    <t>Доля работников муниципальных дошкольных образовательных организаций и  муниципальных общеобразовательных организаций, получивших ежемесячную доплату за напряженный труд, в общей численности работников такой категории, образовательных организаций, получивших ежемесячную доплату за напряженный труд, процент</t>
  </si>
  <si>
    <t xml:space="preserve"> Доля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содержанием, в общей численности воспитанников, зачисленных 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области, процент</t>
  </si>
  <si>
    <t>Д=Ч факт / Ч план х 100%, где:
Ч факт – численность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на которых выплачена компенсация родительской платы, в отчетном периоде;
Ч план - численность детей, осваивающих образовательные программы дошкольного образования в организациях, осуществляющих образовательную деятельность в Московской области,  родители (законные представители) которых обратились за компенсацией родительской платы и внесли плату за присмотр и уход за ребенком (детьми), в отчетном периоде.
Данные предоставляются посредством системы ГАС «Управление».</t>
  </si>
  <si>
    <t xml:space="preserve">Д_в=К_в/К_ов×100%, где:
Кв – количество воспитанников в частных дошкольных образовательных организациях, частных общеобразовательных организациях и у индивидуальных предпринимателей, осуществляющих образовательную деятельность по основным общеобразовательным программам дошкольного образования, обеспеченных содержанием;
Ков – общая численность воспитанников, зачисленных в частные дошкольные образовательные организации, частные общеобразовательные организации и к индивидуальным предпринимателям, осуществляющим образовательную деятельность по основным общеобразовательным программам дошкольного образования, посредством информационной системы управления дошкольными образовательными организациями Московской области
</t>
  </si>
  <si>
    <t>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взимается, человек</t>
  </si>
  <si>
    <t>Общее количество детей из семей граждан, участвующих в специальной военной операции, плата за присмотр и уход за которых в муниципальных образовательных организациях в Московской области, реализующих программы дошкольного образования, не взимается</t>
  </si>
  <si>
    <t xml:space="preserve">Созданы условия для получения детьми-инвалидами качественного образования в муниципальных образовательных организаций: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
</t>
  </si>
  <si>
    <t>Общее количество образовательных организаций, в которых созданы условия для получения детьми-инвалидами качественного образования</t>
  </si>
  <si>
    <t>Д=Ч факт / Ч план х 100%, где:
Ч факт – численность работников, привлекаемых к проведению в Московской области государственной итоговой аттестации обучающихся;
 Ч план - численность отдельных категорий обучающихся по очной форме обучения муниципальных общеобразовательных организаций,  которые обратились за компенсацией за проезд, в отчетном периоде</t>
  </si>
  <si>
    <t>Доля работников, получивших компенсацию, в общей численности работников, привлеченных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</si>
  <si>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 xml:space="preserve">Выплата по субсидиям: на выполнение муниципального задания, иные цели, %
</t>
  </si>
  <si>
    <t>Выплата по субсидиям: на выполнение муниципального задания, иные цели</t>
  </si>
  <si>
    <t>Д=Ч факт / Ч план х 100%, где:
Ч факт – фактическая выплата по субсидиям на выполнение муниципального задания и иные цели;
Ч план - плановая выплата по субсидиям на выполнение муниципального задания и иные цели</t>
  </si>
  <si>
    <t>29</t>
  </si>
  <si>
    <t>24</t>
  </si>
  <si>
    <t xml:space="preserve">Д=Ч факт / Ч посещ х 100%, где:
Ч факт – количество детодней, в которые отдельные категории обучающихся муниципальных общеобразовательных организаций в Московской области получали бесплатное питание, в отчетном периоде;
Ч посещ - количество детодней, в которые отдельные категории обучающихся в муниципальных общеобразовательных организаций в Московской области посещали образовательную организацию, в отчетном периоде
</t>
  </si>
  <si>
    <t>Обеспечено функционирования модели персонифицированного финансирования дополнительного образования детей</t>
  </si>
  <si>
    <t>В государственных и муниципальных общеобразовательных организациях и их структурных подразделениях реализованы 
мероприятия по обеспечению деятельности советников директора по воспитанию и взаимодействию с детскими общественными объединениями</t>
  </si>
  <si>
    <t>Обеспечены выплаты ежемесячного денежного вознаграждения советникам директоров по воспитанию и взаимодействию 
с детскими общественными объединениями</t>
  </si>
  <si>
    <t>Обеспечено функционирования модели персонифицированного финансирования дополнительного образования детей, %</t>
  </si>
  <si>
    <t>Количество зданий учреждений дополнительного образования, в которых проведены работы по обеспечению пожарной безопасности</t>
  </si>
  <si>
    <t xml:space="preserve">Проведены работы в муниципальных организациях дополнительного образования для обеспечения пожарной безопасности, ед.
</t>
  </si>
  <si>
    <t>Д=Ч факт / Ч план х 100%, где:
Ч факт – фактическая численность детей, которым обеспечено функционирования модели персонифицированного финансирования дополнительного образования;
Ч план - плановая численность детей, которым обеспечено функционирования модели персонифицированного финансирования дополнительного образования.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</si>
  <si>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</si>
  <si>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</si>
  <si>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</si>
  <si>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</si>
  <si>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</si>
  <si>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</si>
  <si>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</si>
  <si>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</si>
  <si>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</si>
  <si>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</si>
  <si>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</si>
  <si>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</si>
  <si>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</si>
  <si>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</si>
  <si>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</si>
  <si>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</si>
  <si>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</si>
  <si>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</si>
  <si>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</si>
  <si>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</si>
  <si>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2.</t>
  </si>
  <si>
    <t>2.1.</t>
  </si>
  <si>
    <t>2.2.</t>
  </si>
  <si>
    <t>2.3.</t>
  </si>
  <si>
    <t>2.4.</t>
  </si>
  <si>
    <t>3.1.</t>
  </si>
  <si>
    <t>3.2.</t>
  </si>
  <si>
    <t>4.1.</t>
  </si>
  <si>
    <t>5.1.</t>
  </si>
  <si>
    <t>5.2.</t>
  </si>
  <si>
    <t>5.3.</t>
  </si>
  <si>
    <t>5.4.</t>
  </si>
  <si>
    <t>5.6.</t>
  </si>
  <si>
    <t>6.1.</t>
  </si>
  <si>
    <t>7.1.</t>
  </si>
  <si>
    <t>8.1.</t>
  </si>
  <si>
    <t>9.1.</t>
  </si>
  <si>
    <t>10.</t>
  </si>
  <si>
    <t>10.1.</t>
  </si>
  <si>
    <t>11.1.</t>
  </si>
  <si>
    <t>11.2.</t>
  </si>
  <si>
    <t>11.3.</t>
  </si>
  <si>
    <t xml:space="preserve"> Заместитель Главы городского округа Жуковский - О.Н. Алфёрова</t>
  </si>
  <si>
    <t>от «25» 08 2025г. № 1203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</si>
</sst>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3" formatCode="_-* #,##0.00\ _₽_-;\-* #,##0.00\ _₽_-;_-* &quot;-&quot;??\ _₽_-;_-@_-"/>
    <numFmt numFmtId="164" formatCode="General_)"/>
    <numFmt numFmtId="165" formatCode="_(&quot;$&quot;* #,##0.00_);_(&quot;$&quot;* \(#,##0.00\);_(&quot;$&quot;* &quot;-&quot;??_);_(@_)"/>
    <numFmt numFmtId="166" formatCode="0.0%"/>
    <numFmt numFmtId="167" formatCode="_-* #,##0_р_._-;\-* #,##0_р_._-;_-* &quot;-&quot;??_р_._-;_-@_-"/>
    <numFmt numFmtId="168" formatCode="0.00;[Red]0.00"/>
    <numFmt numFmtId="169" formatCode="0.000"/>
    <numFmt numFmtId="170" formatCode="0.0"/>
    <numFmt numFmtId="171" formatCode="#,##0.0"/>
    <numFmt numFmtId="172" formatCode="#,##0.000"/>
    <numFmt numFmtId="173" formatCode="&quot;$&quot;#,##0.00_);\(&quot;$&quot;#,##0.00\)"/>
    <numFmt numFmtId="174" formatCode="_(&quot;$&quot;* #,##0_);_(&quot;$&quot;* \(#,##0\);_(&quot;$&quot;* &quot;-&quot;_);_(@_)"/>
    <numFmt numFmtId="175" formatCode="_-* #,##0\ _р_._-;\-* #,##0\ _р_._-;_-* &quot;-&quot;\ _р_._-;_-@_-"/>
    <numFmt numFmtId="176" formatCode="_-* #,##0.00\ _р_._-;\-* #,##0.00\ _р_._-;_-* &quot;-&quot;??\ _р_._-;_-@_-"/>
    <numFmt numFmtId="177" formatCode="_-* #,##0_р_._-;\-* #,##0_р_._-;_-* &quot;-&quot;_р_._-;_-@_-"/>
    <numFmt numFmtId="178" formatCode="&quot;Да&quot;;&quot;Да&quot;;&quot;Нет&quot;"/>
    <numFmt numFmtId="179" formatCode="_-* #,##0.00_р_._-;\-* #,##0.00_р_._-;_-* &quot;-&quot;??_р_._-;_-@_-"/>
    <numFmt numFmtId="180" formatCode="#,##0.00\ &quot;₽&quot;"/>
    <numFmt numFmtId="181" formatCode="#,##0.00000"/>
    <numFmt numFmtId="182" formatCode="0.00000"/>
  </numFmts>
  <fonts count="3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14"/>
      <color theme="1"/>
      <name val="TimesNewRomanPSMT"/>
      <family val="2"/>
    </font>
    <font>
      <sz val="10"/>
      <name val="Courier"/>
      <family val="1"/>
      <charset val="204"/>
    </font>
    <font>
      <sz val="10"/>
      <name val="Courier"/>
      <family val="3"/>
    </font>
    <font>
      <sz val="14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2"/>
      <charset val="204"/>
    </font>
    <font>
      <sz val="12"/>
      <name val="UkrainianMysl"/>
      <charset val="204"/>
    </font>
    <font>
      <sz val="10"/>
      <name val="Helv"/>
      <charset val="204"/>
    </font>
    <font>
      <sz val="10"/>
      <name val="Helv"/>
    </font>
    <font>
      <sz val="12"/>
      <name val="Журнал"/>
      <charset val="204"/>
    </font>
    <font>
      <sz val="14"/>
      <color indexed="8"/>
      <name val="Calibri"/>
      <family val="2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rgb="FFFF0000"/>
      <name val="Times New Roman"/>
      <family val="1"/>
      <charset val="204"/>
    </font>
    <font>
      <strike/>
      <sz val="8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4"/>
      <name val="Times New Roman"/>
      <family val="1"/>
      <charset val="204"/>
    </font>
    <font>
      <strike/>
      <sz val="14"/>
      <color rgb="FFFF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6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0" borderId="0"/>
    <xf numFmtId="0" fontId="6" fillId="0" borderId="1">
      <alignment horizontal="left" vertical="center"/>
    </xf>
    <xf numFmtId="0" fontId="3" fillId="0" borderId="0" applyFill="0" applyProtection="0"/>
    <xf numFmtId="0" fontId="7" fillId="0" borderId="0"/>
    <xf numFmtId="164" fontId="8" fillId="0" borderId="0"/>
    <xf numFmtId="164" fontId="8" fillId="0" borderId="0"/>
    <xf numFmtId="165" fontId="9" fillId="0" borderId="0"/>
    <xf numFmtId="164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5" fontId="9" fillId="0" borderId="0"/>
    <xf numFmtId="165" fontId="9" fillId="0" borderId="0"/>
    <xf numFmtId="166" fontId="9" fillId="0" borderId="0"/>
    <xf numFmtId="167" fontId="9" fillId="0" borderId="0"/>
    <xf numFmtId="168" fontId="9" fillId="0" borderId="0"/>
    <xf numFmtId="168" fontId="9" fillId="0" borderId="0"/>
    <xf numFmtId="168" fontId="9" fillId="0" borderId="0"/>
    <xf numFmtId="166" fontId="9" fillId="0" borderId="0"/>
    <xf numFmtId="166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69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1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9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0" fontId="8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169" fontId="8" fillId="0" borderId="0"/>
    <xf numFmtId="169" fontId="8" fillId="0" borderId="0"/>
    <xf numFmtId="0" fontId="13" fillId="0" borderId="0"/>
    <xf numFmtId="172" fontId="8" fillId="0" borderId="0"/>
    <xf numFmtId="168" fontId="9" fillId="0" borderId="0"/>
    <xf numFmtId="173" fontId="8" fillId="0" borderId="0"/>
    <xf numFmtId="0" fontId="11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2" fontId="8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5" fillId="0" borderId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3" fillId="0" borderId="0"/>
    <xf numFmtId="173" fontId="9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5" fillId="0" borderId="0"/>
    <xf numFmtId="0" fontId="3" fillId="0" borderId="0" applyFill="0" applyProtection="0"/>
    <xf numFmtId="0" fontId="3" fillId="0" borderId="0" applyFill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8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3" fillId="0" borderId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1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174" fontId="8" fillId="0" borderId="0"/>
    <xf numFmtId="0" fontId="3" fillId="0" borderId="0" applyFill="0" applyProtection="0"/>
    <xf numFmtId="0" fontId="3" fillId="0" borderId="0" applyFill="0" applyProtection="0"/>
    <xf numFmtId="0" fontId="16" fillId="0" borderId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0" fontId="3" fillId="0" borderId="0" applyFill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9" fillId="0" borderId="0"/>
    <xf numFmtId="175" fontId="20" fillId="0" borderId="0" applyFont="0" applyFill="0" applyBorder="0" applyAlignment="0" applyProtection="0"/>
    <xf numFmtId="176" fontId="20" fillId="0" borderId="0" applyFont="0" applyFill="0" applyBorder="0" applyAlignment="0" applyProtection="0"/>
    <xf numFmtId="177" fontId="11" fillId="0" borderId="0" applyFont="0" applyFill="0" applyBorder="0" applyAlignment="0" applyProtection="0"/>
    <xf numFmtId="177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21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10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21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9" fontId="1" fillId="0" borderId="0" applyFont="0" applyFill="0" applyBorder="0" applyAlignment="0" applyProtection="0"/>
    <xf numFmtId="178" fontId="3" fillId="0" borderId="0" applyFont="0" applyFill="0" applyBorder="0" applyAlignment="0" applyProtection="0"/>
    <xf numFmtId="179" fontId="1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8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9" fontId="1" fillId="0" borderId="0" applyFont="0" applyFill="0" applyBorder="0" applyAlignment="0" applyProtection="0"/>
  </cellStyleXfs>
  <cellXfs count="162">
    <xf numFmtId="0" fontId="0" fillId="0" borderId="0" xfId="0"/>
    <xf numFmtId="0" fontId="0" fillId="0" borderId="0" xfId="0" applyFill="1"/>
    <xf numFmtId="0" fontId="0" fillId="0" borderId="0" xfId="0" applyFill="1" applyAlignment="1">
      <alignment wrapText="1"/>
    </xf>
    <xf numFmtId="0" fontId="10" fillId="0" borderId="0" xfId="0" applyFont="1"/>
    <xf numFmtId="0" fontId="26" fillId="0" borderId="1" xfId="0" applyFont="1" applyFill="1" applyBorder="1" applyAlignment="1">
      <alignment vertical="top" wrapText="1"/>
    </xf>
    <xf numFmtId="0" fontId="26" fillId="0" borderId="0" xfId="0" applyFont="1"/>
    <xf numFmtId="0" fontId="26" fillId="0" borderId="0" xfId="0" applyFont="1" applyAlignment="1">
      <alignment horizontal="justify" wrapText="1"/>
    </xf>
    <xf numFmtId="0" fontId="28" fillId="0" borderId="0" xfId="0" applyFont="1"/>
    <xf numFmtId="0" fontId="26" fillId="0" borderId="1" xfId="0" applyFont="1" applyFill="1" applyBorder="1" applyAlignment="1">
      <alignment horizontal="left" vertical="top" wrapText="1"/>
    </xf>
    <xf numFmtId="49" fontId="0" fillId="0" borderId="0" xfId="0" applyNumberFormat="1" applyFill="1"/>
    <xf numFmtId="0" fontId="0" fillId="0" borderId="0" xfId="0" applyFill="1" applyAlignment="1">
      <alignment horizontal="left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4" fillId="0" borderId="0" xfId="0" applyFont="1" applyFill="1"/>
    <xf numFmtId="49" fontId="24" fillId="0" borderId="1" xfId="0" applyNumberFormat="1" applyFont="1" applyFill="1" applyBorder="1" applyAlignment="1">
      <alignment horizontal="center" vertical="top" wrapText="1"/>
    </xf>
    <xf numFmtId="49" fontId="24" fillId="0" borderId="0" xfId="0" applyNumberFormat="1" applyFont="1" applyFill="1"/>
    <xf numFmtId="0" fontId="33" fillId="16" borderId="1" xfId="0" applyFont="1" applyFill="1" applyBorder="1" applyAlignment="1">
      <alignment horizontal="center" vertical="top" wrapText="1"/>
    </xf>
    <xf numFmtId="0" fontId="24" fillId="16" borderId="1" xfId="0" applyFont="1" applyFill="1" applyBorder="1" applyAlignment="1">
      <alignment horizontal="center" vertical="top" wrapText="1"/>
    </xf>
    <xf numFmtId="0" fontId="24" fillId="16" borderId="0" xfId="0" applyFont="1" applyFill="1"/>
    <xf numFmtId="0" fontId="24" fillId="16" borderId="0" xfId="0" applyFont="1" applyFill="1" applyAlignment="1">
      <alignment horizontal="center"/>
    </xf>
    <xf numFmtId="3" fontId="26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vertical="top" wrapText="1"/>
    </xf>
    <xf numFmtId="0" fontId="22" fillId="0" borderId="1" xfId="0" applyFont="1" applyFill="1" applyBorder="1" applyAlignment="1">
      <alignment horizontal="center" vertical="top" wrapText="1"/>
    </xf>
    <xf numFmtId="181" fontId="26" fillId="0" borderId="1" xfId="0" applyNumberFormat="1" applyFont="1" applyFill="1" applyBorder="1" applyAlignment="1">
      <alignment horizontal="center" vertical="top" wrapText="1"/>
    </xf>
    <xf numFmtId="182" fontId="22" fillId="0" borderId="1" xfId="0" applyNumberFormat="1" applyFont="1" applyFill="1" applyBorder="1" applyAlignment="1">
      <alignment horizontal="center" vertical="top" wrapText="1"/>
    </xf>
    <xf numFmtId="181" fontId="22" fillId="0" borderId="1" xfId="0" applyNumberFormat="1" applyFont="1" applyFill="1" applyBorder="1" applyAlignment="1">
      <alignment horizontal="center" vertical="top" wrapText="1"/>
    </xf>
    <xf numFmtId="181" fontId="22" fillId="0" borderId="1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3" fontId="22" fillId="0" borderId="1" xfId="0" applyNumberFormat="1" applyFont="1" applyBorder="1" applyAlignment="1">
      <alignment horizontal="center" vertical="top" wrapText="1"/>
    </xf>
    <xf numFmtId="181" fontId="22" fillId="0" borderId="1" xfId="0" applyNumberFormat="1" applyFont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vertical="top" wrapText="1"/>
    </xf>
    <xf numFmtId="182" fontId="22" fillId="0" borderId="1" xfId="0" applyNumberFormat="1" applyFont="1" applyBorder="1" applyAlignment="1">
      <alignment horizontal="center" vertical="top" wrapText="1"/>
    </xf>
    <xf numFmtId="0" fontId="0" fillId="0" borderId="0" xfId="0" applyFill="1" applyAlignment="1">
      <alignment horizontal="left"/>
    </xf>
    <xf numFmtId="0" fontId="22" fillId="0" borderId="1" xfId="0" applyFont="1" applyFill="1" applyBorder="1" applyAlignment="1">
      <alignment vertical="top" wrapText="1"/>
    </xf>
    <xf numFmtId="0" fontId="0" fillId="0" borderId="2" xfId="0" applyFill="1" applyBorder="1"/>
    <xf numFmtId="0" fontId="22" fillId="0" borderId="1" xfId="0" applyFont="1" applyFill="1" applyBorder="1" applyAlignment="1">
      <alignment horizontal="center" vertical="top" wrapText="1"/>
    </xf>
    <xf numFmtId="49" fontId="24" fillId="16" borderId="1" xfId="0" applyNumberFormat="1" applyFont="1" applyFill="1" applyBorder="1" applyAlignment="1">
      <alignment horizontal="center" vertical="top" wrapText="1"/>
    </xf>
    <xf numFmtId="9" fontId="24" fillId="16" borderId="1" xfId="4643" applyFont="1" applyFill="1" applyBorder="1" applyAlignment="1">
      <alignment horizontal="center" vertical="top" wrapText="1"/>
    </xf>
    <xf numFmtId="49" fontId="34" fillId="16" borderId="1" xfId="0" applyNumberFormat="1" applyFont="1" applyFill="1" applyBorder="1" applyAlignment="1">
      <alignment horizontal="center" vertical="top" wrapText="1"/>
    </xf>
    <xf numFmtId="0" fontId="34" fillId="16" borderId="1" xfId="0" applyFont="1" applyFill="1" applyBorder="1" applyAlignment="1">
      <alignment horizontal="center" vertical="top" wrapText="1"/>
    </xf>
    <xf numFmtId="49" fontId="33" fillId="16" borderId="1" xfId="0" applyNumberFormat="1" applyFont="1" applyFill="1" applyBorder="1" applyAlignment="1">
      <alignment horizontal="center" vertical="top" wrapText="1"/>
    </xf>
    <xf numFmtId="0" fontId="24" fillId="0" borderId="0" xfId="0" applyFont="1" applyFill="1" applyAlignment="1">
      <alignment horizontal="right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0" fontId="27" fillId="0" borderId="0" xfId="0" applyFont="1" applyAlignment="1">
      <alignment horizontal="left" vertical="top" wrapText="1"/>
    </xf>
    <xf numFmtId="0" fontId="26" fillId="0" borderId="2" xfId="0" applyFont="1" applyBorder="1"/>
    <xf numFmtId="0" fontId="24" fillId="0" borderId="2" xfId="0" applyFont="1" applyFill="1" applyBorder="1"/>
    <xf numFmtId="0" fontId="24" fillId="0" borderId="1" xfId="0" applyFont="1" applyFill="1" applyBorder="1" applyAlignment="1">
      <alignment horizontal="center" vertical="top" wrapText="1"/>
    </xf>
    <xf numFmtId="3" fontId="26" fillId="0" borderId="1" xfId="0" applyNumberFormat="1" applyFont="1" applyFill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left" vertical="top" wrapText="1"/>
    </xf>
    <xf numFmtId="0" fontId="24" fillId="0" borderId="0" xfId="0" applyFont="1" applyBorder="1" applyAlignment="1">
      <alignment horizontal="center"/>
    </xf>
    <xf numFmtId="0" fontId="26" fillId="0" borderId="1" xfId="0" applyFont="1" applyBorder="1" applyAlignment="1">
      <alignment horizontal="left" vertical="top" wrapText="1"/>
    </xf>
    <xf numFmtId="0" fontId="25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left"/>
    </xf>
    <xf numFmtId="182" fontId="2" fillId="0" borderId="0" xfId="0" applyNumberFormat="1" applyFont="1" applyAlignment="1">
      <alignment horizontal="right"/>
    </xf>
    <xf numFmtId="0" fontId="27" fillId="0" borderId="0" xfId="0" applyFont="1" applyAlignment="1">
      <alignment horizontal="left" vertical="top" wrapText="1"/>
    </xf>
    <xf numFmtId="0" fontId="26" fillId="0" borderId="1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181" fontId="22" fillId="0" borderId="1" xfId="0" applyNumberFormat="1" applyFont="1" applyFill="1" applyBorder="1" applyAlignment="1">
      <alignment horizontal="center" vertical="top"/>
    </xf>
    <xf numFmtId="49" fontId="22" fillId="0" borderId="1" xfId="0" applyNumberFormat="1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center" vertical="top" wrapText="1"/>
    </xf>
    <xf numFmtId="181" fontId="22" fillId="0" borderId="6" xfId="0" applyNumberFormat="1" applyFont="1" applyFill="1" applyBorder="1" applyAlignment="1">
      <alignment horizontal="center" vertical="center" wrapText="1"/>
    </xf>
    <xf numFmtId="181" fontId="22" fillId="0" borderId="7" xfId="0" applyNumberFormat="1" applyFont="1" applyFill="1" applyBorder="1" applyAlignment="1">
      <alignment horizontal="center" vertical="center" wrapText="1"/>
    </xf>
    <xf numFmtId="181" fontId="22" fillId="0" borderId="8" xfId="0" applyNumberFormat="1" applyFont="1" applyFill="1" applyBorder="1" applyAlignment="1">
      <alignment horizontal="center" vertical="center" wrapText="1"/>
    </xf>
    <xf numFmtId="181" fontId="22" fillId="0" borderId="6" xfId="0" applyNumberFormat="1" applyFont="1" applyFill="1" applyBorder="1" applyAlignment="1">
      <alignment horizontal="center" vertical="top" wrapText="1"/>
    </xf>
    <xf numFmtId="181" fontId="22" fillId="0" borderId="7" xfId="0" applyNumberFormat="1" applyFont="1" applyFill="1" applyBorder="1" applyAlignment="1">
      <alignment horizontal="center" vertical="top" wrapText="1"/>
    </xf>
    <xf numFmtId="181" fontId="22" fillId="0" borderId="8" xfId="0" applyNumberFormat="1" applyFont="1" applyFill="1" applyBorder="1" applyAlignment="1">
      <alignment horizontal="center" vertical="top" wrapText="1"/>
    </xf>
    <xf numFmtId="0" fontId="22" fillId="0" borderId="9" xfId="0" applyFont="1" applyFill="1" applyBorder="1" applyAlignment="1">
      <alignment horizontal="center" vertical="top"/>
    </xf>
    <xf numFmtId="0" fontId="22" fillId="0" borderId="10" xfId="0" applyFont="1" applyFill="1" applyBorder="1" applyAlignment="1">
      <alignment horizontal="center" vertical="top"/>
    </xf>
    <xf numFmtId="0" fontId="22" fillId="0" borderId="13" xfId="0" applyFont="1" applyFill="1" applyBorder="1" applyAlignment="1">
      <alignment horizontal="center" vertical="top"/>
    </xf>
    <xf numFmtId="0" fontId="22" fillId="0" borderId="11" xfId="0" applyFont="1" applyFill="1" applyBorder="1" applyAlignment="1">
      <alignment horizontal="center" vertical="top"/>
    </xf>
    <xf numFmtId="0" fontId="22" fillId="0" borderId="0" xfId="0" applyFont="1" applyFill="1" applyBorder="1" applyAlignment="1">
      <alignment horizontal="center" vertical="top"/>
    </xf>
    <xf numFmtId="0" fontId="22" fillId="0" borderId="14" xfId="0" applyFont="1" applyFill="1" applyBorder="1" applyAlignment="1">
      <alignment horizontal="center" vertical="top"/>
    </xf>
    <xf numFmtId="0" fontId="22" fillId="0" borderId="12" xfId="0" applyFont="1" applyFill="1" applyBorder="1" applyAlignment="1">
      <alignment horizontal="center" vertical="top"/>
    </xf>
    <xf numFmtId="0" fontId="22" fillId="0" borderId="2" xfId="0" applyFont="1" applyFill="1" applyBorder="1" applyAlignment="1">
      <alignment horizontal="center" vertical="top"/>
    </xf>
    <xf numFmtId="0" fontId="22" fillId="0" borderId="15" xfId="0" applyFont="1" applyFill="1" applyBorder="1" applyAlignment="1">
      <alignment horizontal="center" vertical="top"/>
    </xf>
    <xf numFmtId="0" fontId="22" fillId="0" borderId="1" xfId="0" applyFont="1" applyFill="1" applyBorder="1" applyAlignment="1">
      <alignment horizontal="left" vertical="top" wrapText="1"/>
    </xf>
    <xf numFmtId="181" fontId="22" fillId="0" borderId="1" xfId="0" applyNumberFormat="1" applyFont="1" applyFill="1" applyBorder="1" applyAlignment="1">
      <alignment horizontal="center" vertical="top" wrapText="1"/>
    </xf>
    <xf numFmtId="49" fontId="22" fillId="0" borderId="1" xfId="0" applyNumberFormat="1" applyFont="1" applyFill="1" applyBorder="1" applyAlignment="1">
      <alignment horizontal="left" vertical="top" wrapText="1"/>
    </xf>
    <xf numFmtId="49" fontId="22" fillId="0" borderId="3" xfId="0" applyNumberFormat="1" applyFont="1" applyFill="1" applyBorder="1" applyAlignment="1">
      <alignment horizontal="left" vertical="top" wrapText="1"/>
    </xf>
    <xf numFmtId="49" fontId="22" fillId="0" borderId="4" xfId="0" applyNumberFormat="1" applyFont="1" applyFill="1" applyBorder="1" applyAlignment="1">
      <alignment horizontal="left" vertical="top" wrapText="1"/>
    </xf>
    <xf numFmtId="49" fontId="22" fillId="0" borderId="5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wrapText="1"/>
    </xf>
    <xf numFmtId="49" fontId="22" fillId="0" borderId="3" xfId="0" applyNumberFormat="1" applyFont="1" applyFill="1" applyBorder="1" applyAlignment="1">
      <alignment horizontal="center" vertical="top" wrapText="1"/>
    </xf>
    <xf numFmtId="49" fontId="22" fillId="0" borderId="4" xfId="0" applyNumberFormat="1" applyFont="1" applyFill="1" applyBorder="1" applyAlignment="1">
      <alignment horizontal="center" vertical="top" wrapText="1"/>
    </xf>
    <xf numFmtId="180" fontId="22" fillId="0" borderId="1" xfId="0" applyNumberFormat="1" applyFont="1" applyFill="1" applyBorder="1" applyAlignment="1">
      <alignment horizontal="left" vertical="top" wrapText="1"/>
    </xf>
    <xf numFmtId="49" fontId="22" fillId="0" borderId="5" xfId="0" applyNumberFormat="1" applyFont="1" applyFill="1" applyBorder="1" applyAlignment="1">
      <alignment horizontal="center" vertical="top" wrapText="1"/>
    </xf>
    <xf numFmtId="0" fontId="22" fillId="0" borderId="3" xfId="0" applyFont="1" applyFill="1" applyBorder="1" applyAlignment="1">
      <alignment horizontal="left" vertical="top" wrapText="1"/>
    </xf>
    <xf numFmtId="0" fontId="22" fillId="0" borderId="4" xfId="0" applyFont="1" applyFill="1" applyBorder="1" applyAlignment="1">
      <alignment horizontal="left" vertical="top" wrapText="1"/>
    </xf>
    <xf numFmtId="0" fontId="22" fillId="0" borderId="5" xfId="0" applyFont="1" applyFill="1" applyBorder="1" applyAlignment="1">
      <alignment horizontal="left" vertical="top" wrapText="1"/>
    </xf>
    <xf numFmtId="0" fontId="22" fillId="0" borderId="3" xfId="0" applyFont="1" applyFill="1" applyBorder="1" applyAlignment="1">
      <alignment horizontal="center" vertical="top" wrapText="1"/>
    </xf>
    <xf numFmtId="0" fontId="22" fillId="0" borderId="4" xfId="0" applyFont="1" applyFill="1" applyBorder="1" applyAlignment="1">
      <alignment horizontal="center" vertical="top" wrapText="1"/>
    </xf>
    <xf numFmtId="0" fontId="22" fillId="0" borderId="5" xfId="0" applyFont="1" applyFill="1" applyBorder="1" applyAlignment="1">
      <alignment horizontal="center" vertical="top" wrapText="1"/>
    </xf>
    <xf numFmtId="0" fontId="22" fillId="0" borderId="1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vertical="top" wrapText="1"/>
    </xf>
    <xf numFmtId="0" fontId="2" fillId="0" borderId="0" xfId="0" applyFont="1" applyFill="1" applyAlignment="1">
      <alignment horizontal="center" wrapText="1"/>
    </xf>
    <xf numFmtId="0" fontId="22" fillId="0" borderId="1" xfId="0" applyFont="1" applyFill="1" applyBorder="1" applyAlignment="1">
      <alignment horizontal="center" vertical="top"/>
    </xf>
    <xf numFmtId="0" fontId="22" fillId="0" borderId="6" xfId="0" applyFont="1" applyFill="1" applyBorder="1" applyAlignment="1">
      <alignment horizontal="center" vertical="top" wrapText="1"/>
    </xf>
    <xf numFmtId="0" fontId="22" fillId="0" borderId="7" xfId="0" applyFont="1" applyFill="1" applyBorder="1" applyAlignment="1">
      <alignment horizontal="center" vertical="top" wrapText="1"/>
    </xf>
    <xf numFmtId="0" fontId="30" fillId="0" borderId="3" xfId="0" applyFont="1" applyFill="1" applyBorder="1" applyAlignment="1">
      <alignment horizontal="left" vertical="top" wrapText="1"/>
    </xf>
    <xf numFmtId="0" fontId="29" fillId="0" borderId="4" xfId="0" applyFont="1" applyFill="1" applyBorder="1" applyAlignment="1">
      <alignment horizontal="left" vertical="top" wrapText="1"/>
    </xf>
    <xf numFmtId="0" fontId="29" fillId="0" borderId="5" xfId="0" applyFont="1" applyFill="1" applyBorder="1" applyAlignment="1">
      <alignment horizontal="left" vertical="top" wrapText="1"/>
    </xf>
    <xf numFmtId="0" fontId="22" fillId="16" borderId="1" xfId="0" applyFont="1" applyFill="1" applyBorder="1" applyAlignment="1">
      <alignment wrapText="1"/>
    </xf>
    <xf numFmtId="49" fontId="22" fillId="16" borderId="1" xfId="0" applyNumberFormat="1" applyFont="1" applyFill="1" applyBorder="1" applyAlignment="1">
      <alignment horizontal="left" vertical="top" wrapText="1"/>
    </xf>
    <xf numFmtId="49" fontId="22" fillId="16" borderId="1" xfId="0" applyNumberFormat="1" applyFont="1" applyFill="1" applyBorder="1" applyAlignment="1">
      <alignment horizontal="center" vertical="top" wrapText="1"/>
    </xf>
    <xf numFmtId="180" fontId="22" fillId="0" borderId="3" xfId="0" applyNumberFormat="1" applyFont="1" applyFill="1" applyBorder="1" applyAlignment="1">
      <alignment horizontal="left" vertical="top" wrapText="1"/>
    </xf>
    <xf numFmtId="180" fontId="22" fillId="0" borderId="4" xfId="0" applyNumberFormat="1" applyFont="1" applyFill="1" applyBorder="1" applyAlignment="1">
      <alignment horizontal="left" vertical="top" wrapText="1"/>
    </xf>
    <xf numFmtId="180" fontId="22" fillId="0" borderId="5" xfId="0" applyNumberFormat="1" applyFont="1" applyFill="1" applyBorder="1" applyAlignment="1">
      <alignment horizontal="left" vertical="top" wrapText="1"/>
    </xf>
    <xf numFmtId="49" fontId="30" fillId="0" borderId="1" xfId="0" applyNumberFormat="1" applyFont="1" applyFill="1" applyBorder="1" applyAlignment="1">
      <alignment horizontal="left" vertical="top" wrapText="1"/>
    </xf>
    <xf numFmtId="0" fontId="23" fillId="0" borderId="3" xfId="0" applyFont="1" applyFill="1" applyBorder="1" applyAlignment="1">
      <alignment horizontal="left" vertical="top" wrapText="1"/>
    </xf>
    <xf numFmtId="0" fontId="23" fillId="0" borderId="4" xfId="0" applyFont="1" applyFill="1" applyBorder="1" applyAlignment="1">
      <alignment horizontal="left" vertical="top" wrapText="1"/>
    </xf>
    <xf numFmtId="0" fontId="23" fillId="0" borderId="5" xfId="0" applyFont="1" applyFill="1" applyBorder="1" applyAlignment="1">
      <alignment horizontal="left" vertical="top" wrapText="1"/>
    </xf>
    <xf numFmtId="0" fontId="22" fillId="16" borderId="3" xfId="0" applyFont="1" applyFill="1" applyBorder="1" applyAlignment="1">
      <alignment horizontal="center" vertical="top" wrapText="1"/>
    </xf>
    <xf numFmtId="0" fontId="22" fillId="16" borderId="4" xfId="0" applyFont="1" applyFill="1" applyBorder="1" applyAlignment="1">
      <alignment horizontal="center" vertical="top" wrapText="1"/>
    </xf>
    <xf numFmtId="0" fontId="22" fillId="16" borderId="5" xfId="0" applyFont="1" applyFill="1" applyBorder="1" applyAlignment="1">
      <alignment horizontal="center" vertical="top" wrapText="1"/>
    </xf>
    <xf numFmtId="181" fontId="22" fillId="0" borderId="6" xfId="0" applyNumberFormat="1" applyFont="1" applyFill="1" applyBorder="1" applyAlignment="1">
      <alignment horizontal="center" vertical="top"/>
    </xf>
    <xf numFmtId="181" fontId="22" fillId="0" borderId="7" xfId="0" applyNumberFormat="1" applyFont="1" applyFill="1" applyBorder="1" applyAlignment="1">
      <alignment horizontal="center" vertical="top"/>
    </xf>
    <xf numFmtId="181" fontId="22" fillId="0" borderId="8" xfId="0" applyNumberFormat="1" applyFont="1" applyFill="1" applyBorder="1" applyAlignment="1">
      <alignment horizontal="center" vertical="top"/>
    </xf>
    <xf numFmtId="0" fontId="23" fillId="0" borderId="3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wrapText="1"/>
    </xf>
    <xf numFmtId="0" fontId="22" fillId="0" borderId="4" xfId="0" applyFont="1" applyFill="1" applyBorder="1" applyAlignment="1">
      <alignment horizontal="center" wrapText="1"/>
    </xf>
    <xf numFmtId="0" fontId="22" fillId="0" borderId="5" xfId="0" applyFont="1" applyFill="1" applyBorder="1" applyAlignment="1">
      <alignment horizontal="center" wrapText="1"/>
    </xf>
    <xf numFmtId="49" fontId="22" fillId="0" borderId="1" xfId="0" applyNumberFormat="1" applyFont="1" applyBorder="1" applyAlignment="1">
      <alignment horizontal="center" vertical="top" wrapText="1"/>
    </xf>
    <xf numFmtId="0" fontId="24" fillId="16" borderId="1" xfId="0" applyFont="1" applyFill="1" applyBorder="1" applyAlignment="1">
      <alignment horizontal="center" wrapText="1"/>
    </xf>
  </cellXfs>
  <cellStyles count="4644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Normal_1. Свод по школамNEW" xfId="19"/>
    <cellStyle name="Костя" xfId="20"/>
    <cellStyle name="Обычный" xfId="0" builtinId="0"/>
    <cellStyle name="Обычный 10" xfId="21"/>
    <cellStyle name="Обычный 10 2" xfId="22"/>
    <cellStyle name="Обычный 10 2 2" xfId="23"/>
    <cellStyle name="Обычный 10 3" xfId="24"/>
    <cellStyle name="Обычный 10 4" xfId="25"/>
    <cellStyle name="Обычный 10 5" xfId="26"/>
    <cellStyle name="Обычный 100" xfId="27"/>
    <cellStyle name="Обычный 101" xfId="28"/>
    <cellStyle name="Обычный 102" xfId="29"/>
    <cellStyle name="Обычный 103" xfId="30"/>
    <cellStyle name="Обычный 104" xfId="31"/>
    <cellStyle name="Обычный 105" xfId="32"/>
    <cellStyle name="Обычный 106" xfId="33"/>
    <cellStyle name="Обычный 108" xfId="34"/>
    <cellStyle name="Обычный 109" xfId="35"/>
    <cellStyle name="Обычный 11" xfId="36"/>
    <cellStyle name="Обычный 11 2" xfId="37"/>
    <cellStyle name="Обычный 11 2 2" xfId="38"/>
    <cellStyle name="Обычный 11 2 3" xfId="39"/>
    <cellStyle name="Обычный 11 2 3 2" xfId="40"/>
    <cellStyle name="Обычный 11 2 3 3" xfId="41"/>
    <cellStyle name="Обычный 11 2 3 4" xfId="42"/>
    <cellStyle name="Обычный 11 2 3 5" xfId="43"/>
    <cellStyle name="Обычный 11 2 3 6" xfId="44"/>
    <cellStyle name="Обычный 11 2 3 7" xfId="45"/>
    <cellStyle name="Обычный 110" xfId="46"/>
    <cellStyle name="Обычный 111" xfId="47"/>
    <cellStyle name="Обычный 112" xfId="48"/>
    <cellStyle name="Обычный 113" xfId="49"/>
    <cellStyle name="Обычный 114" xfId="50"/>
    <cellStyle name="Обычный 115" xfId="51"/>
    <cellStyle name="Обычный 116" xfId="52"/>
    <cellStyle name="Обычный 117" xfId="53"/>
    <cellStyle name="Обычный 118" xfId="54"/>
    <cellStyle name="Обычный 119" xfId="55"/>
    <cellStyle name="Обычный 12" xfId="56"/>
    <cellStyle name="Обычный 12 2" xfId="57"/>
    <cellStyle name="Обычный 120" xfId="58"/>
    <cellStyle name="Обычный 121" xfId="59"/>
    <cellStyle name="Обычный 122" xfId="60"/>
    <cellStyle name="Обычный 124" xfId="61"/>
    <cellStyle name="Обычный 125" xfId="62"/>
    <cellStyle name="Обычный 126" xfId="63"/>
    <cellStyle name="Обычный 127" xfId="64"/>
    <cellStyle name="Обычный 128" xfId="65"/>
    <cellStyle name="Обычный 129" xfId="66"/>
    <cellStyle name="Обычный 13" xfId="67"/>
    <cellStyle name="Обычный 13 2" xfId="68"/>
    <cellStyle name="Обычный 130" xfId="69"/>
    <cellStyle name="Обычный 131" xfId="70"/>
    <cellStyle name="Обычный 132" xfId="71"/>
    <cellStyle name="Обычный 133" xfId="72"/>
    <cellStyle name="Обычный 134" xfId="73"/>
    <cellStyle name="Обычный 135" xfId="74"/>
    <cellStyle name="Обычный 136" xfId="75"/>
    <cellStyle name="Обычный 137" xfId="76"/>
    <cellStyle name="Обычный 138" xfId="77"/>
    <cellStyle name="Обычный 139" xfId="78"/>
    <cellStyle name="Обычный 14" xfId="79"/>
    <cellStyle name="Обычный 14 2" xfId="80"/>
    <cellStyle name="Обычный 140" xfId="81"/>
    <cellStyle name="Обычный 141" xfId="82"/>
    <cellStyle name="Обычный 142" xfId="83"/>
    <cellStyle name="Обычный 143" xfId="84"/>
    <cellStyle name="Обычный 144" xfId="85"/>
    <cellStyle name="Обычный 145" xfId="86"/>
    <cellStyle name="Обычный 146" xfId="87"/>
    <cellStyle name="Обычный 147" xfId="88"/>
    <cellStyle name="Обычный 148" xfId="89"/>
    <cellStyle name="Обычный 149" xfId="90"/>
    <cellStyle name="Обычный 15" xfId="91"/>
    <cellStyle name="Обычный 15 2" xfId="92"/>
    <cellStyle name="Обычный 150" xfId="93"/>
    <cellStyle name="Обычный 151" xfId="94"/>
    <cellStyle name="Обычный 153" xfId="95"/>
    <cellStyle name="Обычный 154" xfId="96"/>
    <cellStyle name="Обычный 157" xfId="97"/>
    <cellStyle name="Обычный 158" xfId="98"/>
    <cellStyle name="Обычный 159" xfId="99"/>
    <cellStyle name="Обычный 16" xfId="100"/>
    <cellStyle name="Обычный 16 2" xfId="101"/>
    <cellStyle name="Обычный 161" xfId="102"/>
    <cellStyle name="Обычный 162" xfId="103"/>
    <cellStyle name="Обычный 163" xfId="104"/>
    <cellStyle name="Обычный 164" xfId="105"/>
    <cellStyle name="Обычный 167" xfId="106"/>
    <cellStyle name="Обычный 168" xfId="107"/>
    <cellStyle name="Обычный 169" xfId="108"/>
    <cellStyle name="Обычный 17" xfId="109"/>
    <cellStyle name="Обычный 17 2" xfId="110"/>
    <cellStyle name="Обычный 170" xfId="111"/>
    <cellStyle name="Обычный 171" xfId="112"/>
    <cellStyle name="Обычный 172" xfId="113"/>
    <cellStyle name="Обычный 173" xfId="114"/>
    <cellStyle name="Обычный 174" xfId="115"/>
    <cellStyle name="Обычный 175" xfId="116"/>
    <cellStyle name="Обычный 176" xfId="117"/>
    <cellStyle name="Обычный 177" xfId="118"/>
    <cellStyle name="Обычный 178" xfId="119"/>
    <cellStyle name="Обычный 179" xfId="120"/>
    <cellStyle name="Обычный 18" xfId="121"/>
    <cellStyle name="Обычный 18 2" xfId="122"/>
    <cellStyle name="Обычный 180" xfId="123"/>
    <cellStyle name="Обычный 182" xfId="124"/>
    <cellStyle name="Обычный 183" xfId="125"/>
    <cellStyle name="Обычный 184" xfId="126"/>
    <cellStyle name="Обычный 185" xfId="127"/>
    <cellStyle name="Обычный 186" xfId="128"/>
    <cellStyle name="Обычный 187" xfId="129"/>
    <cellStyle name="Обычный 188" xfId="130"/>
    <cellStyle name="Обычный 189" xfId="131"/>
    <cellStyle name="Обычный 19" xfId="132"/>
    <cellStyle name="Обычный 19 2" xfId="133"/>
    <cellStyle name="Обычный 190" xfId="134"/>
    <cellStyle name="Обычный 192" xfId="135"/>
    <cellStyle name="Обычный 193" xfId="136"/>
    <cellStyle name="Обычный 195" xfId="137"/>
    <cellStyle name="Обычный 196" xfId="138"/>
    <cellStyle name="Обычный 197" xfId="139"/>
    <cellStyle name="Обычный 198" xfId="140"/>
    <cellStyle name="Обычный 199" xfId="141"/>
    <cellStyle name="Обычный 2" xfId="142"/>
    <cellStyle name="Обычный 2 10" xfId="143"/>
    <cellStyle name="Обычный 2 11" xfId="144"/>
    <cellStyle name="Обычный 2 11 10" xfId="145"/>
    <cellStyle name="Обычный 2 11 2" xfId="146"/>
    <cellStyle name="Обычный 2 11 2 2" xfId="147"/>
    <cellStyle name="Обычный 2 11 2 3" xfId="148"/>
    <cellStyle name="Обычный 2 11 2 4" xfId="149"/>
    <cellStyle name="Обычный 2 11 2 5" xfId="150"/>
    <cellStyle name="Обычный 2 11 2 6" xfId="151"/>
    <cellStyle name="Обычный 2 11 2 7" xfId="152"/>
    <cellStyle name="Обычный 2 11 2 8" xfId="153"/>
    <cellStyle name="Обычный 2 11 2 9" xfId="154"/>
    <cellStyle name="Обычный 2 11 3" xfId="155"/>
    <cellStyle name="Обычный 2 11 4" xfId="156"/>
    <cellStyle name="Обычный 2 11 5" xfId="157"/>
    <cellStyle name="Обычный 2 11 6" xfId="158"/>
    <cellStyle name="Обычный 2 11 7" xfId="159"/>
    <cellStyle name="Обычный 2 11 8" xfId="160"/>
    <cellStyle name="Обычный 2 11 9" xfId="161"/>
    <cellStyle name="Обычный 2 12" xfId="162"/>
    <cellStyle name="Обычный 2 12 10" xfId="163"/>
    <cellStyle name="Обычный 2 12 2" xfId="164"/>
    <cellStyle name="Обычный 2 12 2 2" xfId="165"/>
    <cellStyle name="Обычный 2 12 2 3" xfId="166"/>
    <cellStyle name="Обычный 2 12 2 4" xfId="167"/>
    <cellStyle name="Обычный 2 12 2 5" xfId="168"/>
    <cellStyle name="Обычный 2 12 2 6" xfId="169"/>
    <cellStyle name="Обычный 2 12 2 7" xfId="170"/>
    <cellStyle name="Обычный 2 12 2 8" xfId="171"/>
    <cellStyle name="Обычный 2 12 2 9" xfId="172"/>
    <cellStyle name="Обычный 2 12 3" xfId="173"/>
    <cellStyle name="Обычный 2 12 4" xfId="174"/>
    <cellStyle name="Обычный 2 12 5" xfId="175"/>
    <cellStyle name="Обычный 2 12 6" xfId="176"/>
    <cellStyle name="Обычный 2 12 7" xfId="177"/>
    <cellStyle name="Обычный 2 12 8" xfId="178"/>
    <cellStyle name="Обычный 2 12 9" xfId="179"/>
    <cellStyle name="Обычный 2 13" xfId="180"/>
    <cellStyle name="Обычный 2 13 10" xfId="181"/>
    <cellStyle name="Обычный 2 13 11" xfId="182"/>
    <cellStyle name="Обычный 2 13 2" xfId="183"/>
    <cellStyle name="Обычный 2 13 2 10" xfId="184"/>
    <cellStyle name="Обычный 2 13 2 11" xfId="185"/>
    <cellStyle name="Обычный 2 13 2 2" xfId="186"/>
    <cellStyle name="Обычный 2 13 2 2 10" xfId="187"/>
    <cellStyle name="Обычный 2 13 2 2 11" xfId="188"/>
    <cellStyle name="Обычный 2 13 2 2 12" xfId="189"/>
    <cellStyle name="Обычный 2 13 2 2 2" xfId="190"/>
    <cellStyle name="Обычный 2 13 2 2 2 10" xfId="191"/>
    <cellStyle name="Обычный 2 13 2 2 2 11" xfId="192"/>
    <cellStyle name="Обычный 2 13 2 2 2 2" xfId="193"/>
    <cellStyle name="Обычный 2 13 2 2 2 2 10" xfId="194"/>
    <cellStyle name="Обычный 2 13 2 2 2 2 11" xfId="195"/>
    <cellStyle name="Обычный 2 13 2 2 2 2 2" xfId="196"/>
    <cellStyle name="Обычный 2 13 2 2 2 2 2 10" xfId="197"/>
    <cellStyle name="Обычный 2 13 2 2 2 2 2 11" xfId="198"/>
    <cellStyle name="Обычный 2 13 2 2 2 2 2 12" xfId="199"/>
    <cellStyle name="Обычный 2 13 2 2 2 2 2 2" xfId="200"/>
    <cellStyle name="Обычный 2 13 2 2 2 2 2 2 10" xfId="201"/>
    <cellStyle name="Обычный 2 13 2 2 2 2 2 2 2" xfId="202"/>
    <cellStyle name="Обычный 2 13 2 2 2 2 2 2 2 2" xfId="203"/>
    <cellStyle name="Обычный 2 13 2 2 2 2 2 2 2 3" xfId="204"/>
    <cellStyle name="Обычный 2 13 2 2 2 2 2 2 2 4" xfId="205"/>
    <cellStyle name="Обычный 2 13 2 2 2 2 2 2 2 5" xfId="206"/>
    <cellStyle name="Обычный 2 13 2 2 2 2 2 2 2 6" xfId="207"/>
    <cellStyle name="Обычный 2 13 2 2 2 2 2 2 2 7" xfId="208"/>
    <cellStyle name="Обычный 2 13 2 2 2 2 2 2 2 8" xfId="209"/>
    <cellStyle name="Обычный 2 13 2 2 2 2 2 2 2 9" xfId="210"/>
    <cellStyle name="Обычный 2 13 2 2 2 2 2 2 3" xfId="211"/>
    <cellStyle name="Обычный 2 13 2 2 2 2 2 2 4" xfId="212"/>
    <cellStyle name="Обычный 2 13 2 2 2 2 2 2 5" xfId="213"/>
    <cellStyle name="Обычный 2 13 2 2 2 2 2 2 6" xfId="214"/>
    <cellStyle name="Обычный 2 13 2 2 2 2 2 2 7" xfId="215"/>
    <cellStyle name="Обычный 2 13 2 2 2 2 2 2 8" xfId="216"/>
    <cellStyle name="Обычный 2 13 2 2 2 2 2 2 9" xfId="217"/>
    <cellStyle name="Обычный 2 13 2 2 2 2 2 3" xfId="218"/>
    <cellStyle name="Обычный 2 13 2 2 2 2 2 3 10" xfId="219"/>
    <cellStyle name="Обычный 2 13 2 2 2 2 2 3 2" xfId="220"/>
    <cellStyle name="Обычный 2 13 2 2 2 2 2 3 2 2" xfId="221"/>
    <cellStyle name="Обычный 2 13 2 2 2 2 2 3 2 3" xfId="222"/>
    <cellStyle name="Обычный 2 13 2 2 2 2 2 3 2 4" xfId="223"/>
    <cellStyle name="Обычный 2 13 2 2 2 2 2 3 2 5" xfId="224"/>
    <cellStyle name="Обычный 2 13 2 2 2 2 2 3 2 6" xfId="225"/>
    <cellStyle name="Обычный 2 13 2 2 2 2 2 3 2 7" xfId="226"/>
    <cellStyle name="Обычный 2 13 2 2 2 2 2 3 2 8" xfId="227"/>
    <cellStyle name="Обычный 2 13 2 2 2 2 2 3 2 9" xfId="228"/>
    <cellStyle name="Обычный 2 13 2 2 2 2 2 3 3" xfId="229"/>
    <cellStyle name="Обычный 2 13 2 2 2 2 2 3 4" xfId="230"/>
    <cellStyle name="Обычный 2 13 2 2 2 2 2 3 5" xfId="231"/>
    <cellStyle name="Обычный 2 13 2 2 2 2 2 3 6" xfId="232"/>
    <cellStyle name="Обычный 2 13 2 2 2 2 2 3 7" xfId="233"/>
    <cellStyle name="Обычный 2 13 2 2 2 2 2 3 8" xfId="234"/>
    <cellStyle name="Обычный 2 13 2 2 2 2 2 3 9" xfId="235"/>
    <cellStyle name="Обычный 2 13 2 2 2 2 2 4" xfId="236"/>
    <cellStyle name="Обычный 2 13 2 2 2 2 2 4 2" xfId="237"/>
    <cellStyle name="Обычный 2 13 2 2 2 2 2 4 3" xfId="238"/>
    <cellStyle name="Обычный 2 13 2 2 2 2 2 4 4" xfId="239"/>
    <cellStyle name="Обычный 2 13 2 2 2 2 2 4 5" xfId="240"/>
    <cellStyle name="Обычный 2 13 2 2 2 2 2 4 6" xfId="241"/>
    <cellStyle name="Обычный 2 13 2 2 2 2 2 4 7" xfId="242"/>
    <cellStyle name="Обычный 2 13 2 2 2 2 2 4 8" xfId="243"/>
    <cellStyle name="Обычный 2 13 2 2 2 2 2 4 9" xfId="244"/>
    <cellStyle name="Обычный 2 13 2 2 2 2 2 5" xfId="245"/>
    <cellStyle name="Обычный 2 13 2 2 2 2 2 6" xfId="246"/>
    <cellStyle name="Обычный 2 13 2 2 2 2 2 7" xfId="247"/>
    <cellStyle name="Обычный 2 13 2 2 2 2 2 8" xfId="248"/>
    <cellStyle name="Обычный 2 13 2 2 2 2 2 9" xfId="249"/>
    <cellStyle name="Обычный 2 13 2 2 2 2 3" xfId="250"/>
    <cellStyle name="Обычный 2 13 2 2 2 2 3 2" xfId="251"/>
    <cellStyle name="Обычный 2 13 2 2 2 2 3 3" xfId="252"/>
    <cellStyle name="Обычный 2 13 2 2 2 2 3 4" xfId="253"/>
    <cellStyle name="Обычный 2 13 2 2 2 2 3 5" xfId="254"/>
    <cellStyle name="Обычный 2 13 2 2 2 2 3 6" xfId="255"/>
    <cellStyle name="Обычный 2 13 2 2 2 2 3 7" xfId="256"/>
    <cellStyle name="Обычный 2 13 2 2 2 2 3 8" xfId="257"/>
    <cellStyle name="Обычный 2 13 2 2 2 2 3 9" xfId="258"/>
    <cellStyle name="Обычный 2 13 2 2 2 2 4" xfId="259"/>
    <cellStyle name="Обычный 2 13 2 2 2 2 5" xfId="260"/>
    <cellStyle name="Обычный 2 13 2 2 2 2 6" xfId="261"/>
    <cellStyle name="Обычный 2 13 2 2 2 2 7" xfId="262"/>
    <cellStyle name="Обычный 2 13 2 2 2 2 8" xfId="263"/>
    <cellStyle name="Обычный 2 13 2 2 2 2 9" xfId="264"/>
    <cellStyle name="Обычный 2 13 2 2 2 3" xfId="265"/>
    <cellStyle name="Обычный 2 13 2 2 2 3 2" xfId="266"/>
    <cellStyle name="Обычный 2 13 2 2 2 3 3" xfId="267"/>
    <cellStyle name="Обычный 2 13 2 2 2 3 4" xfId="268"/>
    <cellStyle name="Обычный 2 13 2 2 2 3 5" xfId="269"/>
    <cellStyle name="Обычный 2 13 2 2 2 3 6" xfId="270"/>
    <cellStyle name="Обычный 2 13 2 2 2 3 7" xfId="271"/>
    <cellStyle name="Обычный 2 13 2 2 2 3 8" xfId="272"/>
    <cellStyle name="Обычный 2 13 2 2 2 3 9" xfId="273"/>
    <cellStyle name="Обычный 2 13 2 2 2 4" xfId="274"/>
    <cellStyle name="Обычный 2 13 2 2 2 5" xfId="275"/>
    <cellStyle name="Обычный 2 13 2 2 2 6" xfId="276"/>
    <cellStyle name="Обычный 2 13 2 2 2 7" xfId="277"/>
    <cellStyle name="Обычный 2 13 2 2 2 8" xfId="278"/>
    <cellStyle name="Обычный 2 13 2 2 2 9" xfId="279"/>
    <cellStyle name="Обычный 2 13 2 2 3" xfId="280"/>
    <cellStyle name="Обычный 2 13 2 2 3 10" xfId="281"/>
    <cellStyle name="Обычный 2 13 2 2 3 11" xfId="282"/>
    <cellStyle name="Обычный 2 13 2 2 3 2" xfId="283"/>
    <cellStyle name="Обычный 2 13 2 2 3 2 10" xfId="284"/>
    <cellStyle name="Обычный 2 13 2 2 3 2 11" xfId="285"/>
    <cellStyle name="Обычный 2 13 2 2 3 2 12" xfId="286"/>
    <cellStyle name="Обычный 2 13 2 2 3 2 2" xfId="287"/>
    <cellStyle name="Обычный 2 13 2 2 3 2 2 10" xfId="288"/>
    <cellStyle name="Обычный 2 13 2 2 3 2 2 2" xfId="289"/>
    <cellStyle name="Обычный 2 13 2 2 3 2 2 2 2" xfId="290"/>
    <cellStyle name="Обычный 2 13 2 2 3 2 2 2 3" xfId="291"/>
    <cellStyle name="Обычный 2 13 2 2 3 2 2 2 4" xfId="292"/>
    <cellStyle name="Обычный 2 13 2 2 3 2 2 2 5" xfId="293"/>
    <cellStyle name="Обычный 2 13 2 2 3 2 2 2 6" xfId="294"/>
    <cellStyle name="Обычный 2 13 2 2 3 2 2 2 7" xfId="295"/>
    <cellStyle name="Обычный 2 13 2 2 3 2 2 2 8" xfId="296"/>
    <cellStyle name="Обычный 2 13 2 2 3 2 2 2 9" xfId="297"/>
    <cellStyle name="Обычный 2 13 2 2 3 2 2 3" xfId="298"/>
    <cellStyle name="Обычный 2 13 2 2 3 2 2 4" xfId="299"/>
    <cellStyle name="Обычный 2 13 2 2 3 2 2 5" xfId="300"/>
    <cellStyle name="Обычный 2 13 2 2 3 2 2 6" xfId="301"/>
    <cellStyle name="Обычный 2 13 2 2 3 2 2 7" xfId="302"/>
    <cellStyle name="Обычный 2 13 2 2 3 2 2 8" xfId="303"/>
    <cellStyle name="Обычный 2 13 2 2 3 2 2 9" xfId="304"/>
    <cellStyle name="Обычный 2 13 2 2 3 2 3" xfId="305"/>
    <cellStyle name="Обычный 2 13 2 2 3 2 3 10" xfId="306"/>
    <cellStyle name="Обычный 2 13 2 2 3 2 3 2" xfId="307"/>
    <cellStyle name="Обычный 2 13 2 2 3 2 3 2 2" xfId="308"/>
    <cellStyle name="Обычный 2 13 2 2 3 2 3 2 3" xfId="309"/>
    <cellStyle name="Обычный 2 13 2 2 3 2 3 2 4" xfId="310"/>
    <cellStyle name="Обычный 2 13 2 2 3 2 3 2 5" xfId="311"/>
    <cellStyle name="Обычный 2 13 2 2 3 2 3 2 6" xfId="312"/>
    <cellStyle name="Обычный 2 13 2 2 3 2 3 2 7" xfId="313"/>
    <cellStyle name="Обычный 2 13 2 2 3 2 3 2 8" xfId="314"/>
    <cellStyle name="Обычный 2 13 2 2 3 2 3 2 9" xfId="315"/>
    <cellStyle name="Обычный 2 13 2 2 3 2 3 3" xfId="316"/>
    <cellStyle name="Обычный 2 13 2 2 3 2 3 4" xfId="317"/>
    <cellStyle name="Обычный 2 13 2 2 3 2 3 5" xfId="318"/>
    <cellStyle name="Обычный 2 13 2 2 3 2 3 6" xfId="319"/>
    <cellStyle name="Обычный 2 13 2 2 3 2 3 7" xfId="320"/>
    <cellStyle name="Обычный 2 13 2 2 3 2 3 8" xfId="321"/>
    <cellStyle name="Обычный 2 13 2 2 3 2 3 9" xfId="322"/>
    <cellStyle name="Обычный 2 13 2 2 3 2 4" xfId="323"/>
    <cellStyle name="Обычный 2 13 2 2 3 2 4 2" xfId="324"/>
    <cellStyle name="Обычный 2 13 2 2 3 2 4 3" xfId="325"/>
    <cellStyle name="Обычный 2 13 2 2 3 2 4 4" xfId="326"/>
    <cellStyle name="Обычный 2 13 2 2 3 2 4 5" xfId="327"/>
    <cellStyle name="Обычный 2 13 2 2 3 2 4 6" xfId="328"/>
    <cellStyle name="Обычный 2 13 2 2 3 2 4 7" xfId="329"/>
    <cellStyle name="Обычный 2 13 2 2 3 2 4 8" xfId="330"/>
    <cellStyle name="Обычный 2 13 2 2 3 2 4 9" xfId="331"/>
    <cellStyle name="Обычный 2 13 2 2 3 2 5" xfId="332"/>
    <cellStyle name="Обычный 2 13 2 2 3 2 6" xfId="333"/>
    <cellStyle name="Обычный 2 13 2 2 3 2 7" xfId="334"/>
    <cellStyle name="Обычный 2 13 2 2 3 2 8" xfId="335"/>
    <cellStyle name="Обычный 2 13 2 2 3 2 9" xfId="336"/>
    <cellStyle name="Обычный 2 13 2 2 3 3" xfId="337"/>
    <cellStyle name="Обычный 2 13 2 2 3 3 2" xfId="338"/>
    <cellStyle name="Обычный 2 13 2 2 3 3 3" xfId="339"/>
    <cellStyle name="Обычный 2 13 2 2 3 3 4" xfId="340"/>
    <cellStyle name="Обычный 2 13 2 2 3 3 5" xfId="341"/>
    <cellStyle name="Обычный 2 13 2 2 3 3 6" xfId="342"/>
    <cellStyle name="Обычный 2 13 2 2 3 3 7" xfId="343"/>
    <cellStyle name="Обычный 2 13 2 2 3 3 8" xfId="344"/>
    <cellStyle name="Обычный 2 13 2 2 3 3 9" xfId="345"/>
    <cellStyle name="Обычный 2 13 2 2 3 4" xfId="346"/>
    <cellStyle name="Обычный 2 13 2 2 3 5" xfId="347"/>
    <cellStyle name="Обычный 2 13 2 2 3 6" xfId="348"/>
    <cellStyle name="Обычный 2 13 2 2 3 7" xfId="349"/>
    <cellStyle name="Обычный 2 13 2 2 3 8" xfId="350"/>
    <cellStyle name="Обычный 2 13 2 2 3 9" xfId="351"/>
    <cellStyle name="Обычный 2 13 2 2 4" xfId="352"/>
    <cellStyle name="Обычный 2 13 2 2 4 2" xfId="353"/>
    <cellStyle name="Обычный 2 13 2 2 4 3" xfId="354"/>
    <cellStyle name="Обычный 2 13 2 2 4 4" xfId="355"/>
    <cellStyle name="Обычный 2 13 2 2 4 5" xfId="356"/>
    <cellStyle name="Обычный 2 13 2 2 4 6" xfId="357"/>
    <cellStyle name="Обычный 2 13 2 2 4 7" xfId="358"/>
    <cellStyle name="Обычный 2 13 2 2 4 8" xfId="359"/>
    <cellStyle name="Обычный 2 13 2 2 4 9" xfId="360"/>
    <cellStyle name="Обычный 2 13 2 2 5" xfId="361"/>
    <cellStyle name="Обычный 2 13 2 2 6" xfId="362"/>
    <cellStyle name="Обычный 2 13 2 2 7" xfId="363"/>
    <cellStyle name="Обычный 2 13 2 2 8" xfId="364"/>
    <cellStyle name="Обычный 2 13 2 2 9" xfId="365"/>
    <cellStyle name="Обычный 2 13 2 3" xfId="366"/>
    <cellStyle name="Обычный 2 13 2 3 2" xfId="367"/>
    <cellStyle name="Обычный 2 13 2 3 3" xfId="368"/>
    <cellStyle name="Обычный 2 13 2 3 4" xfId="369"/>
    <cellStyle name="Обычный 2 13 2 3 5" xfId="370"/>
    <cellStyle name="Обычный 2 13 2 3 6" xfId="371"/>
    <cellStyle name="Обычный 2 13 2 3 7" xfId="372"/>
    <cellStyle name="Обычный 2 13 2 3 8" xfId="373"/>
    <cellStyle name="Обычный 2 13 2 3 9" xfId="374"/>
    <cellStyle name="Обычный 2 13 2 4" xfId="375"/>
    <cellStyle name="Обычный 2 13 2 5" xfId="376"/>
    <cellStyle name="Обычный 2 13 2 6" xfId="377"/>
    <cellStyle name="Обычный 2 13 2 7" xfId="378"/>
    <cellStyle name="Обычный 2 13 2 8" xfId="379"/>
    <cellStyle name="Обычный 2 13 2 9" xfId="380"/>
    <cellStyle name="Обычный 2 13 3" xfId="381"/>
    <cellStyle name="Обычный 2 13 3 2" xfId="382"/>
    <cellStyle name="Обычный 2 13 3 3" xfId="383"/>
    <cellStyle name="Обычный 2 13 3 4" xfId="384"/>
    <cellStyle name="Обычный 2 13 3 5" xfId="385"/>
    <cellStyle name="Обычный 2 13 3 6" xfId="386"/>
    <cellStyle name="Обычный 2 13 3 7" xfId="387"/>
    <cellStyle name="Обычный 2 13 3 8" xfId="388"/>
    <cellStyle name="Обычный 2 13 3 9" xfId="389"/>
    <cellStyle name="Обычный 2 13 4" xfId="390"/>
    <cellStyle name="Обычный 2 13 5" xfId="391"/>
    <cellStyle name="Обычный 2 13 6" xfId="392"/>
    <cellStyle name="Обычный 2 13 7" xfId="393"/>
    <cellStyle name="Обычный 2 13 8" xfId="394"/>
    <cellStyle name="Обычный 2 13 9" xfId="395"/>
    <cellStyle name="Обычный 2 14" xfId="396"/>
    <cellStyle name="Обычный 2 14 10" xfId="397"/>
    <cellStyle name="Обычный 2 14 2" xfId="398"/>
    <cellStyle name="Обычный 2 14 2 2" xfId="399"/>
    <cellStyle name="Обычный 2 14 2 3" xfId="400"/>
    <cellStyle name="Обычный 2 14 2 4" xfId="401"/>
    <cellStyle name="Обычный 2 14 2 5" xfId="402"/>
    <cellStyle name="Обычный 2 14 2 6" xfId="403"/>
    <cellStyle name="Обычный 2 14 2 7" xfId="404"/>
    <cellStyle name="Обычный 2 14 2 8" xfId="405"/>
    <cellStyle name="Обычный 2 14 2 9" xfId="406"/>
    <cellStyle name="Обычный 2 14 3" xfId="407"/>
    <cellStyle name="Обычный 2 14 4" xfId="408"/>
    <cellStyle name="Обычный 2 14 5" xfId="409"/>
    <cellStyle name="Обычный 2 14 6" xfId="410"/>
    <cellStyle name="Обычный 2 14 7" xfId="411"/>
    <cellStyle name="Обычный 2 14 8" xfId="412"/>
    <cellStyle name="Обычный 2 14 9" xfId="413"/>
    <cellStyle name="Обычный 2 2" xfId="414"/>
    <cellStyle name="Обычный 2 2 10" xfId="415"/>
    <cellStyle name="Обычный 2 2 100" xfId="416"/>
    <cellStyle name="Обычный 2 2 101" xfId="417"/>
    <cellStyle name="Обычный 2 2 102" xfId="418"/>
    <cellStyle name="Обычный 2 2 103" xfId="419"/>
    <cellStyle name="Обычный 2 2 104" xfId="420"/>
    <cellStyle name="Обычный 2 2 105" xfId="421"/>
    <cellStyle name="Обычный 2 2 106" xfId="422"/>
    <cellStyle name="Обычный 2 2 107" xfId="423"/>
    <cellStyle name="Обычный 2 2 108" xfId="424"/>
    <cellStyle name="Обычный 2 2 109" xfId="425"/>
    <cellStyle name="Обычный 2 2 11" xfId="426"/>
    <cellStyle name="Обычный 2 2 110" xfId="427"/>
    <cellStyle name="Обычный 2 2 111" xfId="428"/>
    <cellStyle name="Обычный 2 2 112" xfId="429"/>
    <cellStyle name="Обычный 2 2 113" xfId="430"/>
    <cellStyle name="Обычный 2 2 114" xfId="431"/>
    <cellStyle name="Обычный 2 2 115" xfId="432"/>
    <cellStyle name="Обычный 2 2 116" xfId="433"/>
    <cellStyle name="Обычный 2 2 117" xfId="434"/>
    <cellStyle name="Обычный 2 2 118" xfId="435"/>
    <cellStyle name="Обычный 2 2 119" xfId="436"/>
    <cellStyle name="Обычный 2 2 12" xfId="437"/>
    <cellStyle name="Обычный 2 2 120" xfId="438"/>
    <cellStyle name="Обычный 2 2 121" xfId="439"/>
    <cellStyle name="Обычный 2 2 122" xfId="440"/>
    <cellStyle name="Обычный 2 2 123" xfId="441"/>
    <cellStyle name="Обычный 2 2 124" xfId="442"/>
    <cellStyle name="Обычный 2 2 125" xfId="443"/>
    <cellStyle name="Обычный 2 2 126" xfId="444"/>
    <cellStyle name="Обычный 2 2 127" xfId="445"/>
    <cellStyle name="Обычный 2 2 128" xfId="446"/>
    <cellStyle name="Обычный 2 2 129" xfId="447"/>
    <cellStyle name="Обычный 2 2 13" xfId="448"/>
    <cellStyle name="Обычный 2 2 130" xfId="449"/>
    <cellStyle name="Обычный 2 2 131" xfId="450"/>
    <cellStyle name="Обычный 2 2 132" xfId="451"/>
    <cellStyle name="Обычный 2 2 133" xfId="452"/>
    <cellStyle name="Обычный 2 2 134" xfId="453"/>
    <cellStyle name="Обычный 2 2 135" xfId="454"/>
    <cellStyle name="Обычный 2 2 136" xfId="455"/>
    <cellStyle name="Обычный 2 2 137" xfId="456"/>
    <cellStyle name="Обычный 2 2 138" xfId="457"/>
    <cellStyle name="Обычный 2 2 139" xfId="458"/>
    <cellStyle name="Обычный 2 2 14" xfId="459"/>
    <cellStyle name="Обычный 2 2 140" xfId="460"/>
    <cellStyle name="Обычный 2 2 141" xfId="461"/>
    <cellStyle name="Обычный 2 2 142" xfId="462"/>
    <cellStyle name="Обычный 2 2 143" xfId="463"/>
    <cellStyle name="Обычный 2 2 144" xfId="464"/>
    <cellStyle name="Обычный 2 2 145" xfId="465"/>
    <cellStyle name="Обычный 2 2 146" xfId="466"/>
    <cellStyle name="Обычный 2 2 147" xfId="467"/>
    <cellStyle name="Обычный 2 2 148" xfId="468"/>
    <cellStyle name="Обычный 2 2 149" xfId="469"/>
    <cellStyle name="Обычный 2 2 15" xfId="470"/>
    <cellStyle name="Обычный 2 2 150" xfId="471"/>
    <cellStyle name="Обычный 2 2 151" xfId="472"/>
    <cellStyle name="Обычный 2 2 152" xfId="473"/>
    <cellStyle name="Обычный 2 2 153" xfId="474"/>
    <cellStyle name="Обычный 2 2 154" xfId="475"/>
    <cellStyle name="Обычный 2 2 155" xfId="476"/>
    <cellStyle name="Обычный 2 2 156" xfId="477"/>
    <cellStyle name="Обычный 2 2 157" xfId="478"/>
    <cellStyle name="Обычный 2 2 158" xfId="479"/>
    <cellStyle name="Обычный 2 2 159" xfId="480"/>
    <cellStyle name="Обычный 2 2 16" xfId="481"/>
    <cellStyle name="Обычный 2 2 160" xfId="482"/>
    <cellStyle name="Обычный 2 2 161" xfId="483"/>
    <cellStyle name="Обычный 2 2 162" xfId="484"/>
    <cellStyle name="Обычный 2 2 163" xfId="485"/>
    <cellStyle name="Обычный 2 2 164" xfId="486"/>
    <cellStyle name="Обычный 2 2 165" xfId="487"/>
    <cellStyle name="Обычный 2 2 166" xfId="488"/>
    <cellStyle name="Обычный 2 2 167" xfId="489"/>
    <cellStyle name="Обычный 2 2 168" xfId="490"/>
    <cellStyle name="Обычный 2 2 169" xfId="491"/>
    <cellStyle name="Обычный 2 2 17" xfId="492"/>
    <cellStyle name="Обычный 2 2 170" xfId="493"/>
    <cellStyle name="Обычный 2 2 171" xfId="494"/>
    <cellStyle name="Обычный 2 2 172" xfId="495"/>
    <cellStyle name="Обычный 2 2 173" xfId="496"/>
    <cellStyle name="Обычный 2 2 174" xfId="497"/>
    <cellStyle name="Обычный 2 2 175" xfId="498"/>
    <cellStyle name="Обычный 2 2 176" xfId="499"/>
    <cellStyle name="Обычный 2 2 177" xfId="500"/>
    <cellStyle name="Обычный 2 2 178" xfId="501"/>
    <cellStyle name="Обычный 2 2 179" xfId="502"/>
    <cellStyle name="Обычный 2 2 18" xfId="503"/>
    <cellStyle name="Обычный 2 2 180" xfId="504"/>
    <cellStyle name="Обычный 2 2 181" xfId="505"/>
    <cellStyle name="Обычный 2 2 182" xfId="506"/>
    <cellStyle name="Обычный 2 2 183" xfId="507"/>
    <cellStyle name="Обычный 2 2 184" xfId="508"/>
    <cellStyle name="Обычный 2 2 185" xfId="509"/>
    <cellStyle name="Обычный 2 2 186" xfId="510"/>
    <cellStyle name="Обычный 2 2 187" xfId="511"/>
    <cellStyle name="Обычный 2 2 188" xfId="512"/>
    <cellStyle name="Обычный 2 2 189" xfId="513"/>
    <cellStyle name="Обычный 2 2 19" xfId="514"/>
    <cellStyle name="Обычный 2 2 190" xfId="515"/>
    <cellStyle name="Обычный 2 2 191" xfId="516"/>
    <cellStyle name="Обычный 2 2 192" xfId="517"/>
    <cellStyle name="Обычный 2 2 193" xfId="518"/>
    <cellStyle name="Обычный 2 2 194" xfId="519"/>
    <cellStyle name="Обычный 2 2 195" xfId="520"/>
    <cellStyle name="Обычный 2 2 196" xfId="521"/>
    <cellStyle name="Обычный 2 2 197" xfId="522"/>
    <cellStyle name="Обычный 2 2 198" xfId="523"/>
    <cellStyle name="Обычный 2 2 199" xfId="524"/>
    <cellStyle name="Обычный 2 2 2" xfId="525"/>
    <cellStyle name="Обычный 2 2 2 2" xfId="526"/>
    <cellStyle name="Обычный 2 2 20" xfId="527"/>
    <cellStyle name="Обычный 2 2 200" xfId="528"/>
    <cellStyle name="Обычный 2 2 201" xfId="529"/>
    <cellStyle name="Обычный 2 2 202" xfId="530"/>
    <cellStyle name="Обычный 2 2 203" xfId="531"/>
    <cellStyle name="Обычный 2 2 204" xfId="532"/>
    <cellStyle name="Обычный 2 2 205" xfId="533"/>
    <cellStyle name="Обычный 2 2 21" xfId="534"/>
    <cellStyle name="Обычный 2 2 22" xfId="535"/>
    <cellStyle name="Обычный 2 2 23" xfId="536"/>
    <cellStyle name="Обычный 2 2 24" xfId="537"/>
    <cellStyle name="Обычный 2 2 25" xfId="538"/>
    <cellStyle name="Обычный 2 2 26" xfId="539"/>
    <cellStyle name="Обычный 2 2 27" xfId="540"/>
    <cellStyle name="Обычный 2 2 28" xfId="541"/>
    <cellStyle name="Обычный 2 2 29" xfId="542"/>
    <cellStyle name="Обычный 2 2 3" xfId="543"/>
    <cellStyle name="Обычный 2 2 3 2" xfId="544"/>
    <cellStyle name="Обычный 2 2 30" xfId="545"/>
    <cellStyle name="Обычный 2 2 31" xfId="546"/>
    <cellStyle name="Обычный 2 2 32" xfId="547"/>
    <cellStyle name="Обычный 2 2 33" xfId="548"/>
    <cellStyle name="Обычный 2 2 34" xfId="549"/>
    <cellStyle name="Обычный 2 2 35" xfId="550"/>
    <cellStyle name="Обычный 2 2 36" xfId="551"/>
    <cellStyle name="Обычный 2 2 37" xfId="552"/>
    <cellStyle name="Обычный 2 2 38" xfId="553"/>
    <cellStyle name="Обычный 2 2 39" xfId="554"/>
    <cellStyle name="Обычный 2 2 4" xfId="555"/>
    <cellStyle name="Обычный 2 2 4 2" xfId="556"/>
    <cellStyle name="Обычный 2 2 40" xfId="557"/>
    <cellStyle name="Обычный 2 2 41" xfId="558"/>
    <cellStyle name="Обычный 2 2 42" xfId="559"/>
    <cellStyle name="Обычный 2 2 43" xfId="560"/>
    <cellStyle name="Обычный 2 2 44" xfId="561"/>
    <cellStyle name="Обычный 2 2 45" xfId="562"/>
    <cellStyle name="Обычный 2 2 46" xfId="563"/>
    <cellStyle name="Обычный 2 2 47" xfId="564"/>
    <cellStyle name="Обычный 2 2 48" xfId="565"/>
    <cellStyle name="Обычный 2 2 49" xfId="566"/>
    <cellStyle name="Обычный 2 2 5" xfId="567"/>
    <cellStyle name="Обычный 2 2 5 2" xfId="568"/>
    <cellStyle name="Обычный 2 2 50" xfId="569"/>
    <cellStyle name="Обычный 2 2 51" xfId="570"/>
    <cellStyle name="Обычный 2 2 52" xfId="571"/>
    <cellStyle name="Обычный 2 2 53" xfId="572"/>
    <cellStyle name="Обычный 2 2 54" xfId="573"/>
    <cellStyle name="Обычный 2 2 55" xfId="574"/>
    <cellStyle name="Обычный 2 2 56" xfId="575"/>
    <cellStyle name="Обычный 2 2 57" xfId="576"/>
    <cellStyle name="Обычный 2 2 58" xfId="577"/>
    <cellStyle name="Обычный 2 2 59" xfId="578"/>
    <cellStyle name="Обычный 2 2 6" xfId="579"/>
    <cellStyle name="Обычный 2 2 60" xfId="580"/>
    <cellStyle name="Обычный 2 2 61" xfId="581"/>
    <cellStyle name="Обычный 2 2 62" xfId="582"/>
    <cellStyle name="Обычный 2 2 63" xfId="583"/>
    <cellStyle name="Обычный 2 2 64" xfId="584"/>
    <cellStyle name="Обычный 2 2 65" xfId="585"/>
    <cellStyle name="Обычный 2 2 66" xfId="586"/>
    <cellStyle name="Обычный 2 2 67" xfId="587"/>
    <cellStyle name="Обычный 2 2 68" xfId="588"/>
    <cellStyle name="Обычный 2 2 69" xfId="589"/>
    <cellStyle name="Обычный 2 2 7" xfId="590"/>
    <cellStyle name="Обычный 2 2 70" xfId="591"/>
    <cellStyle name="Обычный 2 2 71" xfId="592"/>
    <cellStyle name="Обычный 2 2 72" xfId="593"/>
    <cellStyle name="Обычный 2 2 73" xfId="594"/>
    <cellStyle name="Обычный 2 2 74" xfId="595"/>
    <cellStyle name="Обычный 2 2 75" xfId="596"/>
    <cellStyle name="Обычный 2 2 76" xfId="597"/>
    <cellStyle name="Обычный 2 2 77" xfId="598"/>
    <cellStyle name="Обычный 2 2 78" xfId="599"/>
    <cellStyle name="Обычный 2 2 79" xfId="600"/>
    <cellStyle name="Обычный 2 2 8" xfId="601"/>
    <cellStyle name="Обычный 2 2 80" xfId="602"/>
    <cellStyle name="Обычный 2 2 81" xfId="603"/>
    <cellStyle name="Обычный 2 2 82" xfId="604"/>
    <cellStyle name="Обычный 2 2 83" xfId="605"/>
    <cellStyle name="Обычный 2 2 84" xfId="606"/>
    <cellStyle name="Обычный 2 2 85" xfId="607"/>
    <cellStyle name="Обычный 2 2 86" xfId="608"/>
    <cellStyle name="Обычный 2 2 87" xfId="609"/>
    <cellStyle name="Обычный 2 2 88" xfId="610"/>
    <cellStyle name="Обычный 2 2 89" xfId="611"/>
    <cellStyle name="Обычный 2 2 9" xfId="612"/>
    <cellStyle name="Обычный 2 2 90" xfId="613"/>
    <cellStyle name="Обычный 2 2 91" xfId="614"/>
    <cellStyle name="Обычный 2 2 92" xfId="615"/>
    <cellStyle name="Обычный 2 2 93" xfId="616"/>
    <cellStyle name="Обычный 2 2 94" xfId="617"/>
    <cellStyle name="Обычный 2 2 95" xfId="618"/>
    <cellStyle name="Обычный 2 2 96" xfId="619"/>
    <cellStyle name="Обычный 2 2 97" xfId="620"/>
    <cellStyle name="Обычный 2 2 98" xfId="621"/>
    <cellStyle name="Обычный 2 2 99" xfId="622"/>
    <cellStyle name="Обычный 2 3" xfId="623"/>
    <cellStyle name="Обычный 2 3 2" xfId="624"/>
    <cellStyle name="Обычный 2 3 3" xfId="625"/>
    <cellStyle name="Обычный 2 4" xfId="626"/>
    <cellStyle name="Обычный 2 4 2" xfId="627"/>
    <cellStyle name="Обычный 2 4 2 2" xfId="628"/>
    <cellStyle name="Обычный 2 5" xfId="629"/>
    <cellStyle name="Обычный 2 6" xfId="630"/>
    <cellStyle name="Обычный 2 7" xfId="631"/>
    <cellStyle name="Обычный 2 8" xfId="632"/>
    <cellStyle name="Обычный 2 9" xfId="633"/>
    <cellStyle name="Обычный 2_24.06.в МФ госстандарт" xfId="634"/>
    <cellStyle name="Обычный 20" xfId="635"/>
    <cellStyle name="Обычный 20 10" xfId="636"/>
    <cellStyle name="Обычный 20 11" xfId="637"/>
    <cellStyle name="Обычный 20 2" xfId="638"/>
    <cellStyle name="Обычный 20 2 10" xfId="639"/>
    <cellStyle name="Обычный 20 2 2" xfId="640"/>
    <cellStyle name="Обычный 20 2 2 2" xfId="641"/>
    <cellStyle name="Обычный 20 2 2 3" xfId="642"/>
    <cellStyle name="Обычный 20 2 2 4" xfId="643"/>
    <cellStyle name="Обычный 20 2 2 5" xfId="644"/>
    <cellStyle name="Обычный 20 2 2 6" xfId="645"/>
    <cellStyle name="Обычный 20 2 2 7" xfId="646"/>
    <cellStyle name="Обычный 20 2 2 8" xfId="647"/>
    <cellStyle name="Обычный 20 2 2 9" xfId="648"/>
    <cellStyle name="Обычный 20 2 3" xfId="649"/>
    <cellStyle name="Обычный 20 2 4" xfId="650"/>
    <cellStyle name="Обычный 20 2 5" xfId="651"/>
    <cellStyle name="Обычный 20 2 6" xfId="652"/>
    <cellStyle name="Обычный 20 2 7" xfId="653"/>
    <cellStyle name="Обычный 20 2 8" xfId="654"/>
    <cellStyle name="Обычный 20 2 9" xfId="655"/>
    <cellStyle name="Обычный 20 3" xfId="656"/>
    <cellStyle name="Обычный 20 3 2" xfId="657"/>
    <cellStyle name="Обычный 20 3 3" xfId="658"/>
    <cellStyle name="Обычный 20 3 4" xfId="659"/>
    <cellStyle name="Обычный 20 3 5" xfId="660"/>
    <cellStyle name="Обычный 20 3 6" xfId="661"/>
    <cellStyle name="Обычный 20 3 7" xfId="662"/>
    <cellStyle name="Обычный 20 3 8" xfId="663"/>
    <cellStyle name="Обычный 20 3 9" xfId="664"/>
    <cellStyle name="Обычный 20 4" xfId="665"/>
    <cellStyle name="Обычный 20 5" xfId="666"/>
    <cellStyle name="Обычный 20 6" xfId="667"/>
    <cellStyle name="Обычный 20 7" xfId="668"/>
    <cellStyle name="Обычный 20 8" xfId="669"/>
    <cellStyle name="Обычный 20 9" xfId="670"/>
    <cellStyle name="Обычный 200" xfId="671"/>
    <cellStyle name="Обычный 201" xfId="672"/>
    <cellStyle name="Обычный 203" xfId="673"/>
    <cellStyle name="Обычный 204" xfId="674"/>
    <cellStyle name="Обычный 205" xfId="675"/>
    <cellStyle name="Обычный 206" xfId="676"/>
    <cellStyle name="Обычный 207" xfId="677"/>
    <cellStyle name="Обычный 208" xfId="678"/>
    <cellStyle name="Обычный 21" xfId="679"/>
    <cellStyle name="Обычный 21 2" xfId="680"/>
    <cellStyle name="Обычный 22" xfId="681"/>
    <cellStyle name="Обычный 22 10" xfId="682"/>
    <cellStyle name="Обычный 22 11" xfId="683"/>
    <cellStyle name="Обычный 22 2" xfId="684"/>
    <cellStyle name="Обычный 22 2 10" xfId="685"/>
    <cellStyle name="Обычный 22 2 2" xfId="686"/>
    <cellStyle name="Обычный 22 2 2 2" xfId="687"/>
    <cellStyle name="Обычный 22 2 2 3" xfId="688"/>
    <cellStyle name="Обычный 22 2 2 4" xfId="689"/>
    <cellStyle name="Обычный 22 2 2 5" xfId="690"/>
    <cellStyle name="Обычный 22 2 2 6" xfId="691"/>
    <cellStyle name="Обычный 22 2 2 7" xfId="692"/>
    <cellStyle name="Обычный 22 2 2 8" xfId="693"/>
    <cellStyle name="Обычный 22 2 2 9" xfId="694"/>
    <cellStyle name="Обычный 22 2 3" xfId="695"/>
    <cellStyle name="Обычный 22 2 4" xfId="696"/>
    <cellStyle name="Обычный 22 2 5" xfId="697"/>
    <cellStyle name="Обычный 22 2 6" xfId="698"/>
    <cellStyle name="Обычный 22 2 7" xfId="699"/>
    <cellStyle name="Обычный 22 2 8" xfId="700"/>
    <cellStyle name="Обычный 22 2 9" xfId="701"/>
    <cellStyle name="Обычный 22 3" xfId="702"/>
    <cellStyle name="Обычный 22 3 2" xfId="703"/>
    <cellStyle name="Обычный 22 3 3" xfId="704"/>
    <cellStyle name="Обычный 22 3 4" xfId="705"/>
    <cellStyle name="Обычный 22 3 5" xfId="706"/>
    <cellStyle name="Обычный 22 3 6" xfId="707"/>
    <cellStyle name="Обычный 22 3 7" xfId="708"/>
    <cellStyle name="Обычный 22 3 8" xfId="709"/>
    <cellStyle name="Обычный 22 3 9" xfId="710"/>
    <cellStyle name="Обычный 22 4" xfId="711"/>
    <cellStyle name="Обычный 22 5" xfId="712"/>
    <cellStyle name="Обычный 22 6" xfId="713"/>
    <cellStyle name="Обычный 22 7" xfId="714"/>
    <cellStyle name="Обычный 22 8" xfId="715"/>
    <cellStyle name="Обычный 22 9" xfId="716"/>
    <cellStyle name="Обычный 23" xfId="717"/>
    <cellStyle name="Обычный 23 10" xfId="718"/>
    <cellStyle name="Обычный 23 2" xfId="719"/>
    <cellStyle name="Обычный 23 2 2" xfId="720"/>
    <cellStyle name="Обычный 23 2 3" xfId="721"/>
    <cellStyle name="Обычный 23 2 4" xfId="722"/>
    <cellStyle name="Обычный 23 2 5" xfId="723"/>
    <cellStyle name="Обычный 23 2 6" xfId="724"/>
    <cellStyle name="Обычный 23 2 7" xfId="725"/>
    <cellStyle name="Обычный 23 2 8" xfId="726"/>
    <cellStyle name="Обычный 23 2 9" xfId="727"/>
    <cellStyle name="Обычный 23 3" xfId="728"/>
    <cellStyle name="Обычный 23 4" xfId="729"/>
    <cellStyle name="Обычный 23 5" xfId="730"/>
    <cellStyle name="Обычный 23 6" xfId="731"/>
    <cellStyle name="Обычный 23 7" xfId="732"/>
    <cellStyle name="Обычный 23 8" xfId="733"/>
    <cellStyle name="Обычный 23 9" xfId="734"/>
    <cellStyle name="Обычный 24" xfId="735"/>
    <cellStyle name="Обычный 24 10" xfId="736"/>
    <cellStyle name="Обычный 24 2" xfId="737"/>
    <cellStyle name="Обычный 24 2 2" xfId="738"/>
    <cellStyle name="Обычный 24 2 3" xfId="739"/>
    <cellStyle name="Обычный 24 2 4" xfId="740"/>
    <cellStyle name="Обычный 24 2 5" xfId="741"/>
    <cellStyle name="Обычный 24 2 6" xfId="742"/>
    <cellStyle name="Обычный 24 2 7" xfId="743"/>
    <cellStyle name="Обычный 24 2 8" xfId="744"/>
    <cellStyle name="Обычный 24 2 9" xfId="745"/>
    <cellStyle name="Обычный 24 3" xfId="746"/>
    <cellStyle name="Обычный 24 4" xfId="747"/>
    <cellStyle name="Обычный 24 5" xfId="748"/>
    <cellStyle name="Обычный 24 6" xfId="749"/>
    <cellStyle name="Обычный 24 7" xfId="750"/>
    <cellStyle name="Обычный 24 8" xfId="751"/>
    <cellStyle name="Обычный 24 9" xfId="752"/>
    <cellStyle name="Обычный 25" xfId="753"/>
    <cellStyle name="Обычный 25 2" xfId="754"/>
    <cellStyle name="Обычный 26" xfId="755"/>
    <cellStyle name="Обычный 26 10" xfId="756"/>
    <cellStyle name="Обычный 26 2" xfId="757"/>
    <cellStyle name="Обычный 26 2 2" xfId="758"/>
    <cellStyle name="Обычный 26 2 3" xfId="759"/>
    <cellStyle name="Обычный 26 2 4" xfId="760"/>
    <cellStyle name="Обычный 26 2 5" xfId="761"/>
    <cellStyle name="Обычный 26 2 6" xfId="762"/>
    <cellStyle name="Обычный 26 2 7" xfId="763"/>
    <cellStyle name="Обычный 26 2 8" xfId="764"/>
    <cellStyle name="Обычный 26 2 9" xfId="765"/>
    <cellStyle name="Обычный 26 3" xfId="766"/>
    <cellStyle name="Обычный 26 4" xfId="767"/>
    <cellStyle name="Обычный 26 5" xfId="768"/>
    <cellStyle name="Обычный 26 6" xfId="769"/>
    <cellStyle name="Обычный 26 7" xfId="770"/>
    <cellStyle name="Обычный 26 8" xfId="771"/>
    <cellStyle name="Обычный 26 9" xfId="772"/>
    <cellStyle name="Обычный 27" xfId="773"/>
    <cellStyle name="Обычный 27 2" xfId="774"/>
    <cellStyle name="Обычный 28" xfId="775"/>
    <cellStyle name="Обычный 29" xfId="776"/>
    <cellStyle name="Обычный 3" xfId="777"/>
    <cellStyle name="Обычный 3 10" xfId="778"/>
    <cellStyle name="Обычный 3 11" xfId="779"/>
    <cellStyle name="Обычный 3 12" xfId="780"/>
    <cellStyle name="Обычный 3 13" xfId="781"/>
    <cellStyle name="Обычный 3 14" xfId="782"/>
    <cellStyle name="Обычный 3 15" xfId="783"/>
    <cellStyle name="Обычный 3 2" xfId="784"/>
    <cellStyle name="Обычный 3 2 2" xfId="785"/>
    <cellStyle name="Обычный 3 2 2 2" xfId="786"/>
    <cellStyle name="Обычный 3 3" xfId="787"/>
    <cellStyle name="Обычный 3 3 2" xfId="788"/>
    <cellStyle name="Обычный 3 3 3" xfId="789"/>
    <cellStyle name="Обычный 3 4" xfId="790"/>
    <cellStyle name="Обычный 3 4 10" xfId="791"/>
    <cellStyle name="Обычный 3 4 2" xfId="792"/>
    <cellStyle name="Обычный 3 4 2 2" xfId="793"/>
    <cellStyle name="Обычный 3 4 2 3" xfId="794"/>
    <cellStyle name="Обычный 3 4 2 4" xfId="795"/>
    <cellStyle name="Обычный 3 4 2 5" xfId="796"/>
    <cellStyle name="Обычный 3 4 2 6" xfId="797"/>
    <cellStyle name="Обычный 3 4 2 7" xfId="798"/>
    <cellStyle name="Обычный 3 4 2 8" xfId="799"/>
    <cellStyle name="Обычный 3 4 2 9" xfId="800"/>
    <cellStyle name="Обычный 3 4 3" xfId="801"/>
    <cellStyle name="Обычный 3 4 4" xfId="802"/>
    <cellStyle name="Обычный 3 4 5" xfId="803"/>
    <cellStyle name="Обычный 3 4 6" xfId="804"/>
    <cellStyle name="Обычный 3 4 7" xfId="805"/>
    <cellStyle name="Обычный 3 4 8" xfId="806"/>
    <cellStyle name="Обычный 3 4 9" xfId="807"/>
    <cellStyle name="Обычный 3 5" xfId="808"/>
    <cellStyle name="Обычный 3 5 10" xfId="809"/>
    <cellStyle name="Обычный 3 5 2" xfId="810"/>
    <cellStyle name="Обычный 3 5 2 2" xfId="811"/>
    <cellStyle name="Обычный 3 5 2 3" xfId="812"/>
    <cellStyle name="Обычный 3 5 2 4" xfId="813"/>
    <cellStyle name="Обычный 3 5 2 5" xfId="814"/>
    <cellStyle name="Обычный 3 5 2 6" xfId="815"/>
    <cellStyle name="Обычный 3 5 2 7" xfId="816"/>
    <cellStyle name="Обычный 3 5 2 8" xfId="817"/>
    <cellStyle name="Обычный 3 5 2 9" xfId="818"/>
    <cellStyle name="Обычный 3 5 3" xfId="819"/>
    <cellStyle name="Обычный 3 5 4" xfId="820"/>
    <cellStyle name="Обычный 3 5 5" xfId="821"/>
    <cellStyle name="Обычный 3 5 6" xfId="822"/>
    <cellStyle name="Обычный 3 5 7" xfId="823"/>
    <cellStyle name="Обычный 3 5 8" xfId="824"/>
    <cellStyle name="Обычный 3 5 9" xfId="825"/>
    <cellStyle name="Обычный 3 6" xfId="826"/>
    <cellStyle name="Обычный 3 6 2" xfId="827"/>
    <cellStyle name="Обычный 3 7" xfId="828"/>
    <cellStyle name="Обычный 3 7 2" xfId="829"/>
    <cellStyle name="Обычный 3 7 3" xfId="830"/>
    <cellStyle name="Обычный 3 7 4" xfId="831"/>
    <cellStyle name="Обычный 3 7 5" xfId="832"/>
    <cellStyle name="Обычный 3 7 6" xfId="833"/>
    <cellStyle name="Обычный 3 7 7" xfId="834"/>
    <cellStyle name="Обычный 3 7 8" xfId="835"/>
    <cellStyle name="Обычный 3 7 9" xfId="836"/>
    <cellStyle name="Обычный 3 8" xfId="837"/>
    <cellStyle name="Обычный 3 9" xfId="838"/>
    <cellStyle name="Обычный 30" xfId="839"/>
    <cellStyle name="Обычный 31" xfId="840"/>
    <cellStyle name="Обычный 32" xfId="841"/>
    <cellStyle name="Обычный 33" xfId="842"/>
    <cellStyle name="Обычный 34" xfId="843"/>
    <cellStyle name="Обычный 35" xfId="844"/>
    <cellStyle name="Обычный 37" xfId="845"/>
    <cellStyle name="Обычный 39" xfId="846"/>
    <cellStyle name="Обычный 4" xfId="847"/>
    <cellStyle name="Обычный 4 10" xfId="848"/>
    <cellStyle name="Обычный 4 11" xfId="849"/>
    <cellStyle name="Обычный 4 12" xfId="850"/>
    <cellStyle name="Обычный 4 13" xfId="851"/>
    <cellStyle name="Обычный 4 2" xfId="852"/>
    <cellStyle name="Обычный 4 2 10" xfId="853"/>
    <cellStyle name="Обычный 4 2 11" xfId="854"/>
    <cellStyle name="Обычный 4 2 12" xfId="855"/>
    <cellStyle name="Обычный 4 2 2" xfId="856"/>
    <cellStyle name="Обычный 4 2 2 10" xfId="857"/>
    <cellStyle name="Обычный 4 2 2 11" xfId="858"/>
    <cellStyle name="Обычный 4 2 2 2" xfId="859"/>
    <cellStyle name="Обычный 4 2 2 2 10" xfId="860"/>
    <cellStyle name="Обычный 4 2 2 2 2" xfId="861"/>
    <cellStyle name="Обычный 4 2 2 2 2 2" xfId="862"/>
    <cellStyle name="Обычный 4 2 2 2 2 3" xfId="863"/>
    <cellStyle name="Обычный 4 2 2 2 2 4" xfId="864"/>
    <cellStyle name="Обычный 4 2 2 2 2 5" xfId="865"/>
    <cellStyle name="Обычный 4 2 2 2 2 6" xfId="866"/>
    <cellStyle name="Обычный 4 2 2 2 2 7" xfId="867"/>
    <cellStyle name="Обычный 4 2 2 2 2 8" xfId="868"/>
    <cellStyle name="Обычный 4 2 2 2 2 9" xfId="869"/>
    <cellStyle name="Обычный 4 2 2 2 3" xfId="870"/>
    <cellStyle name="Обычный 4 2 2 2 4" xfId="871"/>
    <cellStyle name="Обычный 4 2 2 2 5" xfId="872"/>
    <cellStyle name="Обычный 4 2 2 2 6" xfId="873"/>
    <cellStyle name="Обычный 4 2 2 2 7" xfId="874"/>
    <cellStyle name="Обычный 4 2 2 2 8" xfId="875"/>
    <cellStyle name="Обычный 4 2 2 2 9" xfId="876"/>
    <cellStyle name="Обычный 4 2 2 3" xfId="877"/>
    <cellStyle name="Обычный 4 2 2 3 2" xfId="878"/>
    <cellStyle name="Обычный 4 2 2 3 3" xfId="879"/>
    <cellStyle name="Обычный 4 2 2 3 4" xfId="880"/>
    <cellStyle name="Обычный 4 2 2 3 5" xfId="881"/>
    <cellStyle name="Обычный 4 2 2 3 6" xfId="882"/>
    <cellStyle name="Обычный 4 2 2 3 7" xfId="883"/>
    <cellStyle name="Обычный 4 2 2 3 8" xfId="884"/>
    <cellStyle name="Обычный 4 2 2 3 9" xfId="885"/>
    <cellStyle name="Обычный 4 2 2 4" xfId="886"/>
    <cellStyle name="Обычный 4 2 2 5" xfId="887"/>
    <cellStyle name="Обычный 4 2 2 6" xfId="888"/>
    <cellStyle name="Обычный 4 2 2 7" xfId="889"/>
    <cellStyle name="Обычный 4 2 2 8" xfId="890"/>
    <cellStyle name="Обычный 4 2 2 9" xfId="891"/>
    <cellStyle name="Обычный 4 2 3" xfId="892"/>
    <cellStyle name="Обычный 4 2 3 10" xfId="893"/>
    <cellStyle name="Обычный 4 2 3 2" xfId="894"/>
    <cellStyle name="Обычный 4 2 3 2 2" xfId="895"/>
    <cellStyle name="Обычный 4 2 3 2 3" xfId="896"/>
    <cellStyle name="Обычный 4 2 3 2 4" xfId="897"/>
    <cellStyle name="Обычный 4 2 3 2 5" xfId="898"/>
    <cellStyle name="Обычный 4 2 3 2 6" xfId="899"/>
    <cellStyle name="Обычный 4 2 3 2 7" xfId="900"/>
    <cellStyle name="Обычный 4 2 3 2 8" xfId="901"/>
    <cellStyle name="Обычный 4 2 3 2 9" xfId="902"/>
    <cellStyle name="Обычный 4 2 3 3" xfId="903"/>
    <cellStyle name="Обычный 4 2 3 4" xfId="904"/>
    <cellStyle name="Обычный 4 2 3 5" xfId="905"/>
    <cellStyle name="Обычный 4 2 3 6" xfId="906"/>
    <cellStyle name="Обычный 4 2 3 7" xfId="907"/>
    <cellStyle name="Обычный 4 2 3 8" xfId="908"/>
    <cellStyle name="Обычный 4 2 3 9" xfId="909"/>
    <cellStyle name="Обычный 4 2 4" xfId="910"/>
    <cellStyle name="Обычный 4 2 4 2" xfId="911"/>
    <cellStyle name="Обычный 4 2 4 3" xfId="912"/>
    <cellStyle name="Обычный 4 2 4 4" xfId="913"/>
    <cellStyle name="Обычный 4 2 4 5" xfId="914"/>
    <cellStyle name="Обычный 4 2 4 6" xfId="915"/>
    <cellStyle name="Обычный 4 2 4 7" xfId="916"/>
    <cellStyle name="Обычный 4 2 4 8" xfId="917"/>
    <cellStyle name="Обычный 4 2 4 9" xfId="918"/>
    <cellStyle name="Обычный 4 2 5" xfId="919"/>
    <cellStyle name="Обычный 4 2 6" xfId="920"/>
    <cellStyle name="Обычный 4 2 7" xfId="921"/>
    <cellStyle name="Обычный 4 2 8" xfId="922"/>
    <cellStyle name="Обычный 4 2 9" xfId="923"/>
    <cellStyle name="Обычный 4 3" xfId="924"/>
    <cellStyle name="Обычный 4 3 2" xfId="925"/>
    <cellStyle name="Обычный 4 4" xfId="926"/>
    <cellStyle name="Обычный 4 5" xfId="927"/>
    <cellStyle name="Обычный 4 5 2" xfId="928"/>
    <cellStyle name="Обычный 4 5 3" xfId="929"/>
    <cellStyle name="Обычный 4 5 4" xfId="930"/>
    <cellStyle name="Обычный 4 5 5" xfId="931"/>
    <cellStyle name="Обычный 4 5 6" xfId="932"/>
    <cellStyle name="Обычный 4 5 7" xfId="933"/>
    <cellStyle name="Обычный 4 5 8" xfId="934"/>
    <cellStyle name="Обычный 4 5 9" xfId="935"/>
    <cellStyle name="Обычный 4 6" xfId="936"/>
    <cellStyle name="Обычный 4 7" xfId="937"/>
    <cellStyle name="Обычный 4 8" xfId="938"/>
    <cellStyle name="Обычный 4 9" xfId="939"/>
    <cellStyle name="Обычный 40" xfId="940"/>
    <cellStyle name="Обычный 41" xfId="941"/>
    <cellStyle name="Обычный 42" xfId="942"/>
    <cellStyle name="Обычный 44" xfId="943"/>
    <cellStyle name="Обычный 45" xfId="944"/>
    <cellStyle name="Обычный 47" xfId="945"/>
    <cellStyle name="Обычный 48" xfId="946"/>
    <cellStyle name="Обычный 5" xfId="947"/>
    <cellStyle name="Обычный 5 10" xfId="948"/>
    <cellStyle name="Обычный 5 11" xfId="949"/>
    <cellStyle name="Обычный 5 12" xfId="950"/>
    <cellStyle name="Обычный 5 13" xfId="951"/>
    <cellStyle name="Обычный 5 14" xfId="952"/>
    <cellStyle name="Обычный 5 15" xfId="953"/>
    <cellStyle name="Обычный 5 2" xfId="954"/>
    <cellStyle name="Обычный 5 2 10" xfId="955"/>
    <cellStyle name="Обычный 5 2 11" xfId="956"/>
    <cellStyle name="Обычный 5 2 12" xfId="957"/>
    <cellStyle name="Обычный 5 2 2" xfId="958"/>
    <cellStyle name="Обычный 5 2 2 10" xfId="959"/>
    <cellStyle name="Обычный 5 2 2 11" xfId="960"/>
    <cellStyle name="Обычный 5 2 2 2" xfId="961"/>
    <cellStyle name="Обычный 5 2 2 2 10" xfId="962"/>
    <cellStyle name="Обычный 5 2 2 2 2" xfId="963"/>
    <cellStyle name="Обычный 5 2 2 2 2 2" xfId="964"/>
    <cellStyle name="Обычный 5 2 2 2 2 3" xfId="965"/>
    <cellStyle name="Обычный 5 2 2 2 2 4" xfId="966"/>
    <cellStyle name="Обычный 5 2 2 2 2 5" xfId="967"/>
    <cellStyle name="Обычный 5 2 2 2 2 6" xfId="968"/>
    <cellStyle name="Обычный 5 2 2 2 2 7" xfId="969"/>
    <cellStyle name="Обычный 5 2 2 2 2 8" xfId="970"/>
    <cellStyle name="Обычный 5 2 2 2 2 9" xfId="971"/>
    <cellStyle name="Обычный 5 2 2 2 3" xfId="972"/>
    <cellStyle name="Обычный 5 2 2 2 4" xfId="973"/>
    <cellStyle name="Обычный 5 2 2 2 5" xfId="974"/>
    <cellStyle name="Обычный 5 2 2 2 6" xfId="975"/>
    <cellStyle name="Обычный 5 2 2 2 7" xfId="976"/>
    <cellStyle name="Обычный 5 2 2 2 8" xfId="977"/>
    <cellStyle name="Обычный 5 2 2 2 9" xfId="978"/>
    <cellStyle name="Обычный 5 2 2 3" xfId="979"/>
    <cellStyle name="Обычный 5 2 2 3 2" xfId="980"/>
    <cellStyle name="Обычный 5 2 2 3 3" xfId="981"/>
    <cellStyle name="Обычный 5 2 2 3 4" xfId="982"/>
    <cellStyle name="Обычный 5 2 2 3 5" xfId="983"/>
    <cellStyle name="Обычный 5 2 2 3 6" xfId="984"/>
    <cellStyle name="Обычный 5 2 2 3 7" xfId="985"/>
    <cellStyle name="Обычный 5 2 2 3 8" xfId="986"/>
    <cellStyle name="Обычный 5 2 2 3 9" xfId="987"/>
    <cellStyle name="Обычный 5 2 2 4" xfId="988"/>
    <cellStyle name="Обычный 5 2 2 5" xfId="989"/>
    <cellStyle name="Обычный 5 2 2 6" xfId="990"/>
    <cellStyle name="Обычный 5 2 2 7" xfId="991"/>
    <cellStyle name="Обычный 5 2 2 8" xfId="992"/>
    <cellStyle name="Обычный 5 2 2 9" xfId="993"/>
    <cellStyle name="Обычный 5 2 3" xfId="994"/>
    <cellStyle name="Обычный 5 2 3 10" xfId="995"/>
    <cellStyle name="Обычный 5 2 3 2" xfId="996"/>
    <cellStyle name="Обычный 5 2 3 2 2" xfId="997"/>
    <cellStyle name="Обычный 5 2 3 2 3" xfId="998"/>
    <cellStyle name="Обычный 5 2 3 2 4" xfId="999"/>
    <cellStyle name="Обычный 5 2 3 2 5" xfId="1000"/>
    <cellStyle name="Обычный 5 2 3 2 6" xfId="1001"/>
    <cellStyle name="Обычный 5 2 3 2 7" xfId="1002"/>
    <cellStyle name="Обычный 5 2 3 2 8" xfId="1003"/>
    <cellStyle name="Обычный 5 2 3 2 9" xfId="1004"/>
    <cellStyle name="Обычный 5 2 3 3" xfId="1005"/>
    <cellStyle name="Обычный 5 2 3 4" xfId="1006"/>
    <cellStyle name="Обычный 5 2 3 5" xfId="1007"/>
    <cellStyle name="Обычный 5 2 3 6" xfId="1008"/>
    <cellStyle name="Обычный 5 2 3 7" xfId="1009"/>
    <cellStyle name="Обычный 5 2 3 8" xfId="1010"/>
    <cellStyle name="Обычный 5 2 3 9" xfId="1011"/>
    <cellStyle name="Обычный 5 2 4" xfId="1012"/>
    <cellStyle name="Обычный 5 2 4 2" xfId="1013"/>
    <cellStyle name="Обычный 5 2 4 3" xfId="1014"/>
    <cellStyle name="Обычный 5 2 4 4" xfId="1015"/>
    <cellStyle name="Обычный 5 2 4 5" xfId="1016"/>
    <cellStyle name="Обычный 5 2 4 6" xfId="1017"/>
    <cellStyle name="Обычный 5 2 4 7" xfId="1018"/>
    <cellStyle name="Обычный 5 2 4 8" xfId="1019"/>
    <cellStyle name="Обычный 5 2 4 9" xfId="1020"/>
    <cellStyle name="Обычный 5 2 5" xfId="1021"/>
    <cellStyle name="Обычный 5 2 6" xfId="1022"/>
    <cellStyle name="Обычный 5 2 7" xfId="1023"/>
    <cellStyle name="Обычный 5 2 8" xfId="1024"/>
    <cellStyle name="Обычный 5 2 9" xfId="1025"/>
    <cellStyle name="Обычный 5 3" xfId="1026"/>
    <cellStyle name="Обычный 5 3 10" xfId="1027"/>
    <cellStyle name="Обычный 5 3 11" xfId="1028"/>
    <cellStyle name="Обычный 5 3 2" xfId="1029"/>
    <cellStyle name="Обычный 5 3 2 10" xfId="1030"/>
    <cellStyle name="Обычный 5 3 2 2" xfId="1031"/>
    <cellStyle name="Обычный 5 3 2 2 2" xfId="1032"/>
    <cellStyle name="Обычный 5 3 2 2 3" xfId="1033"/>
    <cellStyle name="Обычный 5 3 2 2 4" xfId="1034"/>
    <cellStyle name="Обычный 5 3 2 2 5" xfId="1035"/>
    <cellStyle name="Обычный 5 3 2 2 6" xfId="1036"/>
    <cellStyle name="Обычный 5 3 2 2 7" xfId="1037"/>
    <cellStyle name="Обычный 5 3 2 2 8" xfId="1038"/>
    <cellStyle name="Обычный 5 3 2 2 9" xfId="1039"/>
    <cellStyle name="Обычный 5 3 2 3" xfId="1040"/>
    <cellStyle name="Обычный 5 3 2 4" xfId="1041"/>
    <cellStyle name="Обычный 5 3 2 5" xfId="1042"/>
    <cellStyle name="Обычный 5 3 2 6" xfId="1043"/>
    <cellStyle name="Обычный 5 3 2 7" xfId="1044"/>
    <cellStyle name="Обычный 5 3 2 8" xfId="1045"/>
    <cellStyle name="Обычный 5 3 2 9" xfId="1046"/>
    <cellStyle name="Обычный 5 3 3" xfId="1047"/>
    <cellStyle name="Обычный 5 3 3 2" xfId="1048"/>
    <cellStyle name="Обычный 5 3 3 3" xfId="1049"/>
    <cellStyle name="Обычный 5 3 3 4" xfId="1050"/>
    <cellStyle name="Обычный 5 3 3 5" xfId="1051"/>
    <cellStyle name="Обычный 5 3 3 6" xfId="1052"/>
    <cellStyle name="Обычный 5 3 3 7" xfId="1053"/>
    <cellStyle name="Обычный 5 3 3 8" xfId="1054"/>
    <cellStyle name="Обычный 5 3 3 9" xfId="1055"/>
    <cellStyle name="Обычный 5 3 4" xfId="1056"/>
    <cellStyle name="Обычный 5 3 5" xfId="1057"/>
    <cellStyle name="Обычный 5 3 6" xfId="1058"/>
    <cellStyle name="Обычный 5 3 7" xfId="1059"/>
    <cellStyle name="Обычный 5 3 8" xfId="1060"/>
    <cellStyle name="Обычный 5 3 9" xfId="1061"/>
    <cellStyle name="Обычный 5 4" xfId="1062"/>
    <cellStyle name="Обычный 5 5" xfId="1063"/>
    <cellStyle name="Обычный 5 5 10" xfId="1064"/>
    <cellStyle name="Обычный 5 5 2" xfId="1065"/>
    <cellStyle name="Обычный 5 5 2 2" xfId="1066"/>
    <cellStyle name="Обычный 5 5 2 3" xfId="1067"/>
    <cellStyle name="Обычный 5 5 2 4" xfId="1068"/>
    <cellStyle name="Обычный 5 5 2 5" xfId="1069"/>
    <cellStyle name="Обычный 5 5 2 6" xfId="1070"/>
    <cellStyle name="Обычный 5 5 2 7" xfId="1071"/>
    <cellStyle name="Обычный 5 5 2 8" xfId="1072"/>
    <cellStyle name="Обычный 5 5 2 9" xfId="1073"/>
    <cellStyle name="Обычный 5 5 3" xfId="1074"/>
    <cellStyle name="Обычный 5 5 4" xfId="1075"/>
    <cellStyle name="Обычный 5 5 5" xfId="1076"/>
    <cellStyle name="Обычный 5 5 6" xfId="1077"/>
    <cellStyle name="Обычный 5 5 7" xfId="1078"/>
    <cellStyle name="Обычный 5 5 8" xfId="1079"/>
    <cellStyle name="Обычный 5 5 9" xfId="1080"/>
    <cellStyle name="Обычный 5 6" xfId="1081"/>
    <cellStyle name="Обычный 5 6 10" xfId="1082"/>
    <cellStyle name="Обычный 5 6 2" xfId="1083"/>
    <cellStyle name="Обычный 5 6 2 2" xfId="1084"/>
    <cellStyle name="Обычный 5 6 2 3" xfId="1085"/>
    <cellStyle name="Обычный 5 6 2 4" xfId="1086"/>
    <cellStyle name="Обычный 5 6 2 5" xfId="1087"/>
    <cellStyle name="Обычный 5 6 2 6" xfId="1088"/>
    <cellStyle name="Обычный 5 6 2 7" xfId="1089"/>
    <cellStyle name="Обычный 5 6 2 8" xfId="1090"/>
    <cellStyle name="Обычный 5 6 2 9" xfId="1091"/>
    <cellStyle name="Обычный 5 6 3" xfId="1092"/>
    <cellStyle name="Обычный 5 6 4" xfId="1093"/>
    <cellStyle name="Обычный 5 6 5" xfId="1094"/>
    <cellStyle name="Обычный 5 6 6" xfId="1095"/>
    <cellStyle name="Обычный 5 6 7" xfId="1096"/>
    <cellStyle name="Обычный 5 6 8" xfId="1097"/>
    <cellStyle name="Обычный 5 6 9" xfId="1098"/>
    <cellStyle name="Обычный 5 7" xfId="1099"/>
    <cellStyle name="Обычный 5 7 2" xfId="1100"/>
    <cellStyle name="Обычный 5 7 3" xfId="1101"/>
    <cellStyle name="Обычный 5 7 4" xfId="1102"/>
    <cellStyle name="Обычный 5 7 5" xfId="1103"/>
    <cellStyle name="Обычный 5 7 6" xfId="1104"/>
    <cellStyle name="Обычный 5 7 7" xfId="1105"/>
    <cellStyle name="Обычный 5 7 8" xfId="1106"/>
    <cellStyle name="Обычный 5 7 9" xfId="1107"/>
    <cellStyle name="Обычный 5 8" xfId="1108"/>
    <cellStyle name="Обычный 5 9" xfId="1109"/>
    <cellStyle name="Обычный 50" xfId="1110"/>
    <cellStyle name="Обычный 52" xfId="1111"/>
    <cellStyle name="Обычный 53" xfId="1112"/>
    <cellStyle name="Обычный 54" xfId="1113"/>
    <cellStyle name="Обычный 55" xfId="1114"/>
    <cellStyle name="Обычный 56" xfId="1115"/>
    <cellStyle name="Обычный 57" xfId="1116"/>
    <cellStyle name="Обычный 58" xfId="1117"/>
    <cellStyle name="Обычный 59" xfId="1118"/>
    <cellStyle name="Обычный 6" xfId="1119"/>
    <cellStyle name="Обычный 6 10" xfId="1120"/>
    <cellStyle name="Обычный 6 11" xfId="1121"/>
    <cellStyle name="Обычный 6 12" xfId="1122"/>
    <cellStyle name="Обычный 6 13" xfId="1123"/>
    <cellStyle name="Обычный 6 14" xfId="1124"/>
    <cellStyle name="Обычный 6 15" xfId="1125"/>
    <cellStyle name="Обычный 6 2" xfId="1126"/>
    <cellStyle name="Обычный 6 2 10" xfId="1127"/>
    <cellStyle name="Обычный 6 2 11" xfId="1128"/>
    <cellStyle name="Обычный 6 2 2" xfId="1129"/>
    <cellStyle name="Обычный 6 2 2 10" xfId="1130"/>
    <cellStyle name="Обычный 6 2 2 2" xfId="1131"/>
    <cellStyle name="Обычный 6 2 2 2 2" xfId="1132"/>
    <cellStyle name="Обычный 6 2 2 2 3" xfId="1133"/>
    <cellStyle name="Обычный 6 2 2 2 4" xfId="1134"/>
    <cellStyle name="Обычный 6 2 2 2 5" xfId="1135"/>
    <cellStyle name="Обычный 6 2 2 2 6" xfId="1136"/>
    <cellStyle name="Обычный 6 2 2 2 7" xfId="1137"/>
    <cellStyle name="Обычный 6 2 2 2 8" xfId="1138"/>
    <cellStyle name="Обычный 6 2 2 2 9" xfId="1139"/>
    <cellStyle name="Обычный 6 2 2 3" xfId="1140"/>
    <cellStyle name="Обычный 6 2 2 4" xfId="1141"/>
    <cellStyle name="Обычный 6 2 2 5" xfId="1142"/>
    <cellStyle name="Обычный 6 2 2 6" xfId="1143"/>
    <cellStyle name="Обычный 6 2 2 7" xfId="1144"/>
    <cellStyle name="Обычный 6 2 2 8" xfId="1145"/>
    <cellStyle name="Обычный 6 2 2 9" xfId="1146"/>
    <cellStyle name="Обычный 6 2 3" xfId="1147"/>
    <cellStyle name="Обычный 6 2 3 2" xfId="1148"/>
    <cellStyle name="Обычный 6 2 3 3" xfId="1149"/>
    <cellStyle name="Обычный 6 2 3 4" xfId="1150"/>
    <cellStyle name="Обычный 6 2 3 5" xfId="1151"/>
    <cellStyle name="Обычный 6 2 3 6" xfId="1152"/>
    <cellStyle name="Обычный 6 2 3 7" xfId="1153"/>
    <cellStyle name="Обычный 6 2 3 8" xfId="1154"/>
    <cellStyle name="Обычный 6 2 3 9" xfId="1155"/>
    <cellStyle name="Обычный 6 2 4" xfId="1156"/>
    <cellStyle name="Обычный 6 2 5" xfId="1157"/>
    <cellStyle name="Обычный 6 2 6" xfId="1158"/>
    <cellStyle name="Обычный 6 2 7" xfId="1159"/>
    <cellStyle name="Обычный 6 2 8" xfId="1160"/>
    <cellStyle name="Обычный 6 2 9" xfId="1161"/>
    <cellStyle name="Обычный 6 3" xfId="1162"/>
    <cellStyle name="Обычный 6 4" xfId="1163"/>
    <cellStyle name="Обычный 6 5" xfId="1164"/>
    <cellStyle name="Обычный 6 5 10" xfId="1165"/>
    <cellStyle name="Обычный 6 5 2" xfId="1166"/>
    <cellStyle name="Обычный 6 5 2 2" xfId="1167"/>
    <cellStyle name="Обычный 6 5 2 3" xfId="1168"/>
    <cellStyle name="Обычный 6 5 2 4" xfId="1169"/>
    <cellStyle name="Обычный 6 5 2 5" xfId="1170"/>
    <cellStyle name="Обычный 6 5 2 6" xfId="1171"/>
    <cellStyle name="Обычный 6 5 2 7" xfId="1172"/>
    <cellStyle name="Обычный 6 5 2 8" xfId="1173"/>
    <cellStyle name="Обычный 6 5 2 9" xfId="1174"/>
    <cellStyle name="Обычный 6 5 3" xfId="1175"/>
    <cellStyle name="Обычный 6 5 4" xfId="1176"/>
    <cellStyle name="Обычный 6 5 5" xfId="1177"/>
    <cellStyle name="Обычный 6 5 6" xfId="1178"/>
    <cellStyle name="Обычный 6 5 7" xfId="1179"/>
    <cellStyle name="Обычный 6 5 8" xfId="1180"/>
    <cellStyle name="Обычный 6 5 9" xfId="1181"/>
    <cellStyle name="Обычный 6 6" xfId="1182"/>
    <cellStyle name="Обычный 6 6 10" xfId="1183"/>
    <cellStyle name="Обычный 6 6 2" xfId="1184"/>
    <cellStyle name="Обычный 6 6 2 2" xfId="1185"/>
    <cellStyle name="Обычный 6 6 2 3" xfId="1186"/>
    <cellStyle name="Обычный 6 6 2 4" xfId="1187"/>
    <cellStyle name="Обычный 6 6 2 5" xfId="1188"/>
    <cellStyle name="Обычный 6 6 2 6" xfId="1189"/>
    <cellStyle name="Обычный 6 6 2 7" xfId="1190"/>
    <cellStyle name="Обычный 6 6 2 8" xfId="1191"/>
    <cellStyle name="Обычный 6 6 2 9" xfId="1192"/>
    <cellStyle name="Обычный 6 6 3" xfId="1193"/>
    <cellStyle name="Обычный 6 6 4" xfId="1194"/>
    <cellStyle name="Обычный 6 6 5" xfId="1195"/>
    <cellStyle name="Обычный 6 6 6" xfId="1196"/>
    <cellStyle name="Обычный 6 6 7" xfId="1197"/>
    <cellStyle name="Обычный 6 6 8" xfId="1198"/>
    <cellStyle name="Обычный 6 6 9" xfId="1199"/>
    <cellStyle name="Обычный 6 7" xfId="1200"/>
    <cellStyle name="Обычный 6 7 2" xfId="1201"/>
    <cellStyle name="Обычный 6 7 3" xfId="1202"/>
    <cellStyle name="Обычный 6 7 4" xfId="1203"/>
    <cellStyle name="Обычный 6 7 5" xfId="1204"/>
    <cellStyle name="Обычный 6 7 6" xfId="1205"/>
    <cellStyle name="Обычный 6 7 7" xfId="1206"/>
    <cellStyle name="Обычный 6 7 8" xfId="1207"/>
    <cellStyle name="Обычный 6 7 9" xfId="1208"/>
    <cellStyle name="Обычный 6 8" xfId="1209"/>
    <cellStyle name="Обычный 6 9" xfId="1210"/>
    <cellStyle name="Обычный 60" xfId="1211"/>
    <cellStyle name="Обычный 61" xfId="1212"/>
    <cellStyle name="Обычный 62" xfId="1213"/>
    <cellStyle name="Обычный 63" xfId="1214"/>
    <cellStyle name="Обычный 64" xfId="1215"/>
    <cellStyle name="Обычный 65" xfId="1216"/>
    <cellStyle name="Обычный 66" xfId="1217"/>
    <cellStyle name="Обычный 67" xfId="1218"/>
    <cellStyle name="Обычный 68" xfId="1219"/>
    <cellStyle name="Обычный 69" xfId="1220"/>
    <cellStyle name="Обычный 7" xfId="1221"/>
    <cellStyle name="Обычный 7 10" xfId="1222"/>
    <cellStyle name="Обычный 7 10 10" xfId="1223"/>
    <cellStyle name="Обычный 7 10 2" xfId="1224"/>
    <cellStyle name="Обычный 7 10 2 2" xfId="1225"/>
    <cellStyle name="Обычный 7 10 2 3" xfId="1226"/>
    <cellStyle name="Обычный 7 10 2 4" xfId="1227"/>
    <cellStyle name="Обычный 7 10 2 5" xfId="1228"/>
    <cellStyle name="Обычный 7 10 2 6" xfId="1229"/>
    <cellStyle name="Обычный 7 10 2 7" xfId="1230"/>
    <cellStyle name="Обычный 7 10 2 8" xfId="1231"/>
    <cellStyle name="Обычный 7 10 2 9" xfId="1232"/>
    <cellStyle name="Обычный 7 10 3" xfId="1233"/>
    <cellStyle name="Обычный 7 10 4" xfId="1234"/>
    <cellStyle name="Обычный 7 10 5" xfId="1235"/>
    <cellStyle name="Обычный 7 10 6" xfId="1236"/>
    <cellStyle name="Обычный 7 10 7" xfId="1237"/>
    <cellStyle name="Обычный 7 10 8" xfId="1238"/>
    <cellStyle name="Обычный 7 10 9" xfId="1239"/>
    <cellStyle name="Обычный 7 100" xfId="1240"/>
    <cellStyle name="Обычный 7 101" xfId="1241"/>
    <cellStyle name="Обычный 7 102" xfId="1242"/>
    <cellStyle name="Обычный 7 103" xfId="1243"/>
    <cellStyle name="Обычный 7 104" xfId="1244"/>
    <cellStyle name="Обычный 7 105" xfId="1245"/>
    <cellStyle name="Обычный 7 106" xfId="1246"/>
    <cellStyle name="Обычный 7 107" xfId="1247"/>
    <cellStyle name="Обычный 7 108" xfId="1248"/>
    <cellStyle name="Обычный 7 109" xfId="1249"/>
    <cellStyle name="Обычный 7 11" xfId="1250"/>
    <cellStyle name="Обычный 7 11 10" xfId="1251"/>
    <cellStyle name="Обычный 7 11 2" xfId="1252"/>
    <cellStyle name="Обычный 7 11 2 2" xfId="1253"/>
    <cellStyle name="Обычный 7 11 2 3" xfId="1254"/>
    <cellStyle name="Обычный 7 11 2 4" xfId="1255"/>
    <cellStyle name="Обычный 7 11 2 5" xfId="1256"/>
    <cellStyle name="Обычный 7 11 2 6" xfId="1257"/>
    <cellStyle name="Обычный 7 11 2 7" xfId="1258"/>
    <cellStyle name="Обычный 7 11 2 8" xfId="1259"/>
    <cellStyle name="Обычный 7 11 2 9" xfId="1260"/>
    <cellStyle name="Обычный 7 11 3" xfId="1261"/>
    <cellStyle name="Обычный 7 11 4" xfId="1262"/>
    <cellStyle name="Обычный 7 11 5" xfId="1263"/>
    <cellStyle name="Обычный 7 11 6" xfId="1264"/>
    <cellStyle name="Обычный 7 11 7" xfId="1265"/>
    <cellStyle name="Обычный 7 11 8" xfId="1266"/>
    <cellStyle name="Обычный 7 11 9" xfId="1267"/>
    <cellStyle name="Обычный 7 110" xfId="1268"/>
    <cellStyle name="Обычный 7 111" xfId="1269"/>
    <cellStyle name="Обычный 7 112" xfId="1270"/>
    <cellStyle name="Обычный 7 113" xfId="1271"/>
    <cellStyle name="Обычный 7 114" xfId="1272"/>
    <cellStyle name="Обычный 7 115" xfId="1273"/>
    <cellStyle name="Обычный 7 116" xfId="1274"/>
    <cellStyle name="Обычный 7 117" xfId="1275"/>
    <cellStyle name="Обычный 7 118" xfId="1276"/>
    <cellStyle name="Обычный 7 119" xfId="1277"/>
    <cellStyle name="Обычный 7 12" xfId="1278"/>
    <cellStyle name="Обычный 7 12 2" xfId="1279"/>
    <cellStyle name="Обычный 7 12 3" xfId="1280"/>
    <cellStyle name="Обычный 7 12 4" xfId="1281"/>
    <cellStyle name="Обычный 7 12 5" xfId="1282"/>
    <cellStyle name="Обычный 7 12 6" xfId="1283"/>
    <cellStyle name="Обычный 7 12 7" xfId="1284"/>
    <cellStyle name="Обычный 7 12 8" xfId="1285"/>
    <cellStyle name="Обычный 7 12 9" xfId="1286"/>
    <cellStyle name="Обычный 7 120" xfId="1287"/>
    <cellStyle name="Обычный 7 121" xfId="1288"/>
    <cellStyle name="Обычный 7 122" xfId="1289"/>
    <cellStyle name="Обычный 7 123" xfId="1290"/>
    <cellStyle name="Обычный 7 124" xfId="1291"/>
    <cellStyle name="Обычный 7 125" xfId="1292"/>
    <cellStyle name="Обычный 7 126" xfId="1293"/>
    <cellStyle name="Обычный 7 127" xfId="1294"/>
    <cellStyle name="Обычный 7 128" xfId="1295"/>
    <cellStyle name="Обычный 7 129" xfId="1296"/>
    <cellStyle name="Обычный 7 13" xfId="1297"/>
    <cellStyle name="Обычный 7 13 2" xfId="1298"/>
    <cellStyle name="Обычный 7 130" xfId="1299"/>
    <cellStyle name="Обычный 7 131" xfId="1300"/>
    <cellStyle name="Обычный 7 132" xfId="1301"/>
    <cellStyle name="Обычный 7 133" xfId="1302"/>
    <cellStyle name="Обычный 7 134" xfId="1303"/>
    <cellStyle name="Обычный 7 135" xfId="1304"/>
    <cellStyle name="Обычный 7 136" xfId="1305"/>
    <cellStyle name="Обычный 7 137" xfId="1306"/>
    <cellStyle name="Обычный 7 138" xfId="1307"/>
    <cellStyle name="Обычный 7 139" xfId="1308"/>
    <cellStyle name="Обычный 7 14" xfId="1309"/>
    <cellStyle name="Обычный 7 14 2" xfId="1310"/>
    <cellStyle name="Обычный 7 140" xfId="1311"/>
    <cellStyle name="Обычный 7 141" xfId="1312"/>
    <cellStyle name="Обычный 7 142" xfId="1313"/>
    <cellStyle name="Обычный 7 143" xfId="1314"/>
    <cellStyle name="Обычный 7 144" xfId="1315"/>
    <cellStyle name="Обычный 7 145" xfId="1316"/>
    <cellStyle name="Обычный 7 146" xfId="1317"/>
    <cellStyle name="Обычный 7 147" xfId="1318"/>
    <cellStyle name="Обычный 7 148" xfId="1319"/>
    <cellStyle name="Обычный 7 149" xfId="1320"/>
    <cellStyle name="Обычный 7 15" xfId="1321"/>
    <cellStyle name="Обычный 7 15 2" xfId="1322"/>
    <cellStyle name="Обычный 7 150" xfId="1323"/>
    <cellStyle name="Обычный 7 151" xfId="1324"/>
    <cellStyle name="Обычный 7 152" xfId="1325"/>
    <cellStyle name="Обычный 7 153" xfId="1326"/>
    <cellStyle name="Обычный 7 154" xfId="1327"/>
    <cellStyle name="Обычный 7 155" xfId="1328"/>
    <cellStyle name="Обычный 7 156" xfId="1329"/>
    <cellStyle name="Обычный 7 157" xfId="1330"/>
    <cellStyle name="Обычный 7 158" xfId="1331"/>
    <cellStyle name="Обычный 7 159" xfId="1332"/>
    <cellStyle name="Обычный 7 16" xfId="1333"/>
    <cellStyle name="Обычный 7 16 2" xfId="1334"/>
    <cellStyle name="Обычный 7 160" xfId="1335"/>
    <cellStyle name="Обычный 7 161" xfId="1336"/>
    <cellStyle name="Обычный 7 162" xfId="1337"/>
    <cellStyle name="Обычный 7 163" xfId="1338"/>
    <cellStyle name="Обычный 7 164" xfId="1339"/>
    <cellStyle name="Обычный 7 165" xfId="1340"/>
    <cellStyle name="Обычный 7 166" xfId="1341"/>
    <cellStyle name="Обычный 7 167" xfId="1342"/>
    <cellStyle name="Обычный 7 168" xfId="1343"/>
    <cellStyle name="Обычный 7 169" xfId="1344"/>
    <cellStyle name="Обычный 7 17" xfId="1345"/>
    <cellStyle name="Обычный 7 17 2" xfId="1346"/>
    <cellStyle name="Обычный 7 170" xfId="1347"/>
    <cellStyle name="Обычный 7 171" xfId="1348"/>
    <cellStyle name="Обычный 7 172" xfId="1349"/>
    <cellStyle name="Обычный 7 173" xfId="1350"/>
    <cellStyle name="Обычный 7 174" xfId="1351"/>
    <cellStyle name="Обычный 7 175" xfId="1352"/>
    <cellStyle name="Обычный 7 176" xfId="1353"/>
    <cellStyle name="Обычный 7 177" xfId="1354"/>
    <cellStyle name="Обычный 7 178" xfId="1355"/>
    <cellStyle name="Обычный 7 179" xfId="1356"/>
    <cellStyle name="Обычный 7 18" xfId="1357"/>
    <cellStyle name="Обычный 7 18 2" xfId="1358"/>
    <cellStyle name="Обычный 7 180" xfId="1359"/>
    <cellStyle name="Обычный 7 181" xfId="1360"/>
    <cellStyle name="Обычный 7 182" xfId="1361"/>
    <cellStyle name="Обычный 7 183" xfId="1362"/>
    <cellStyle name="Обычный 7 184" xfId="1363"/>
    <cellStyle name="Обычный 7 185" xfId="1364"/>
    <cellStyle name="Обычный 7 186" xfId="1365"/>
    <cellStyle name="Обычный 7 187" xfId="1366"/>
    <cellStyle name="Обычный 7 188" xfId="1367"/>
    <cellStyle name="Обычный 7 189" xfId="1368"/>
    <cellStyle name="Обычный 7 19" xfId="1369"/>
    <cellStyle name="Обычный 7 19 2" xfId="1370"/>
    <cellStyle name="Обычный 7 190" xfId="1371"/>
    <cellStyle name="Обычный 7 191" xfId="1372"/>
    <cellStyle name="Обычный 7 192" xfId="1373"/>
    <cellStyle name="Обычный 7 193" xfId="1374"/>
    <cellStyle name="Обычный 7 194" xfId="1375"/>
    <cellStyle name="Обычный 7 195" xfId="1376"/>
    <cellStyle name="Обычный 7 196" xfId="1377"/>
    <cellStyle name="Обычный 7 197" xfId="1378"/>
    <cellStyle name="Обычный 7 198" xfId="1379"/>
    <cellStyle name="Обычный 7 199" xfId="1380"/>
    <cellStyle name="Обычный 7 2" xfId="1381"/>
    <cellStyle name="Обычный 7 2 10" xfId="1382"/>
    <cellStyle name="Обычный 7 2 11" xfId="1383"/>
    <cellStyle name="Обычный 7 2 12" xfId="1384"/>
    <cellStyle name="Обычный 7 2 13" xfId="1385"/>
    <cellStyle name="Обычный 7 2 14" xfId="1386"/>
    <cellStyle name="Обычный 7 2 15" xfId="1387"/>
    <cellStyle name="Обычный 7 2 16" xfId="1388"/>
    <cellStyle name="Обычный 7 2 17" xfId="1389"/>
    <cellStyle name="Обычный 7 2 2" xfId="1390"/>
    <cellStyle name="Обычный 7 2 2 2" xfId="1391"/>
    <cellStyle name="Обычный 7 2 3" xfId="1392"/>
    <cellStyle name="Обычный 7 2 3 10" xfId="1393"/>
    <cellStyle name="Обычный 7 2 3 11" xfId="1394"/>
    <cellStyle name="Обычный 7 2 3 12" xfId="1395"/>
    <cellStyle name="Обычный 7 2 3 13" xfId="1396"/>
    <cellStyle name="Обычный 7 2 3 14" xfId="1397"/>
    <cellStyle name="Обычный 7 2 3 2" xfId="1398"/>
    <cellStyle name="Обычный 7 2 3 2 10" xfId="1399"/>
    <cellStyle name="Обычный 7 2 3 2 2" xfId="1400"/>
    <cellStyle name="Обычный 7 2 3 2 2 2" xfId="1401"/>
    <cellStyle name="Обычный 7 2 3 2 2 3" xfId="1402"/>
    <cellStyle name="Обычный 7 2 3 2 2 4" xfId="1403"/>
    <cellStyle name="Обычный 7 2 3 2 2 5" xfId="1404"/>
    <cellStyle name="Обычный 7 2 3 2 2 6" xfId="1405"/>
    <cellStyle name="Обычный 7 2 3 2 2 7" xfId="1406"/>
    <cellStyle name="Обычный 7 2 3 2 2 8" xfId="1407"/>
    <cellStyle name="Обычный 7 2 3 2 2 9" xfId="1408"/>
    <cellStyle name="Обычный 7 2 3 2 3" xfId="1409"/>
    <cellStyle name="Обычный 7 2 3 2 4" xfId="1410"/>
    <cellStyle name="Обычный 7 2 3 2 5" xfId="1411"/>
    <cellStyle name="Обычный 7 2 3 2 6" xfId="1412"/>
    <cellStyle name="Обычный 7 2 3 2 7" xfId="1413"/>
    <cellStyle name="Обычный 7 2 3 2 8" xfId="1414"/>
    <cellStyle name="Обычный 7 2 3 2 9" xfId="1415"/>
    <cellStyle name="Обычный 7 2 3 3" xfId="1416"/>
    <cellStyle name="Обычный 7 2 3 3 10" xfId="1417"/>
    <cellStyle name="Обычный 7 2 3 3 2" xfId="1418"/>
    <cellStyle name="Обычный 7 2 3 3 2 2" xfId="1419"/>
    <cellStyle name="Обычный 7 2 3 3 2 3" xfId="1420"/>
    <cellStyle name="Обычный 7 2 3 3 2 4" xfId="1421"/>
    <cellStyle name="Обычный 7 2 3 3 2 5" xfId="1422"/>
    <cellStyle name="Обычный 7 2 3 3 2 6" xfId="1423"/>
    <cellStyle name="Обычный 7 2 3 3 2 7" xfId="1424"/>
    <cellStyle name="Обычный 7 2 3 3 2 8" xfId="1425"/>
    <cellStyle name="Обычный 7 2 3 3 2 9" xfId="1426"/>
    <cellStyle name="Обычный 7 2 3 3 3" xfId="1427"/>
    <cellStyle name="Обычный 7 2 3 3 4" xfId="1428"/>
    <cellStyle name="Обычный 7 2 3 3 5" xfId="1429"/>
    <cellStyle name="Обычный 7 2 3 3 6" xfId="1430"/>
    <cellStyle name="Обычный 7 2 3 3 7" xfId="1431"/>
    <cellStyle name="Обычный 7 2 3 3 8" xfId="1432"/>
    <cellStyle name="Обычный 7 2 3 3 9" xfId="1433"/>
    <cellStyle name="Обычный 7 2 3 4" xfId="1434"/>
    <cellStyle name="Обычный 7 2 3 4 10" xfId="1435"/>
    <cellStyle name="Обычный 7 2 3 4 2" xfId="1436"/>
    <cellStyle name="Обычный 7 2 3 4 2 2" xfId="1437"/>
    <cellStyle name="Обычный 7 2 3 4 2 3" xfId="1438"/>
    <cellStyle name="Обычный 7 2 3 4 2 4" xfId="1439"/>
    <cellStyle name="Обычный 7 2 3 4 2 5" xfId="1440"/>
    <cellStyle name="Обычный 7 2 3 4 2 6" xfId="1441"/>
    <cellStyle name="Обычный 7 2 3 4 2 7" xfId="1442"/>
    <cellStyle name="Обычный 7 2 3 4 2 8" xfId="1443"/>
    <cellStyle name="Обычный 7 2 3 4 2 9" xfId="1444"/>
    <cellStyle name="Обычный 7 2 3 4 3" xfId="1445"/>
    <cellStyle name="Обычный 7 2 3 4 4" xfId="1446"/>
    <cellStyle name="Обычный 7 2 3 4 5" xfId="1447"/>
    <cellStyle name="Обычный 7 2 3 4 6" xfId="1448"/>
    <cellStyle name="Обычный 7 2 3 4 7" xfId="1449"/>
    <cellStyle name="Обычный 7 2 3 4 8" xfId="1450"/>
    <cellStyle name="Обычный 7 2 3 4 9" xfId="1451"/>
    <cellStyle name="Обычный 7 2 3 5" xfId="1452"/>
    <cellStyle name="Обычный 7 2 3 5 10" xfId="1453"/>
    <cellStyle name="Обычный 7 2 3 5 11" xfId="1454"/>
    <cellStyle name="Обычный 7 2 3 5 12" xfId="1455"/>
    <cellStyle name="Обычный 7 2 3 5 2" xfId="1456"/>
    <cellStyle name="Обычный 7 2 3 5 2 10" xfId="1457"/>
    <cellStyle name="Обычный 7 2 3 5 2 2" xfId="1458"/>
    <cellStyle name="Обычный 7 2 3 5 2 2 2" xfId="1459"/>
    <cellStyle name="Обычный 7 2 3 5 2 2 3" xfId="1460"/>
    <cellStyle name="Обычный 7 2 3 5 2 2 4" xfId="1461"/>
    <cellStyle name="Обычный 7 2 3 5 2 2 5" xfId="1462"/>
    <cellStyle name="Обычный 7 2 3 5 2 2 6" xfId="1463"/>
    <cellStyle name="Обычный 7 2 3 5 2 2 7" xfId="1464"/>
    <cellStyle name="Обычный 7 2 3 5 2 2 8" xfId="1465"/>
    <cellStyle name="Обычный 7 2 3 5 2 2 9" xfId="1466"/>
    <cellStyle name="Обычный 7 2 3 5 2 3" xfId="1467"/>
    <cellStyle name="Обычный 7 2 3 5 2 4" xfId="1468"/>
    <cellStyle name="Обычный 7 2 3 5 2 5" xfId="1469"/>
    <cellStyle name="Обычный 7 2 3 5 2 6" xfId="1470"/>
    <cellStyle name="Обычный 7 2 3 5 2 7" xfId="1471"/>
    <cellStyle name="Обычный 7 2 3 5 2 8" xfId="1472"/>
    <cellStyle name="Обычный 7 2 3 5 2 9" xfId="1473"/>
    <cellStyle name="Обычный 7 2 3 5 3" xfId="1474"/>
    <cellStyle name="Обычный 7 2 3 5 3 10" xfId="1475"/>
    <cellStyle name="Обычный 7 2 3 5 3 11" xfId="1476"/>
    <cellStyle name="Обычный 7 2 3 5 3 2" xfId="1477"/>
    <cellStyle name="Обычный 7 2 3 5 3 2 10" xfId="1478"/>
    <cellStyle name="Обычный 7 2 3 5 3 2 11" xfId="1479"/>
    <cellStyle name="Обычный 7 2 3 5 3 2 12" xfId="1480"/>
    <cellStyle name="Обычный 7 2 3 5 3 2 2" xfId="1481"/>
    <cellStyle name="Обычный 7 2 3 5 3 2 2 10" xfId="1482"/>
    <cellStyle name="Обычный 7 2 3 5 3 2 2 2" xfId="1483"/>
    <cellStyle name="Обычный 7 2 3 5 3 2 2 2 2" xfId="1484"/>
    <cellStyle name="Обычный 7 2 3 5 3 2 2 2 3" xfId="1485"/>
    <cellStyle name="Обычный 7 2 3 5 3 2 2 2 4" xfId="1486"/>
    <cellStyle name="Обычный 7 2 3 5 3 2 2 2 5" xfId="1487"/>
    <cellStyle name="Обычный 7 2 3 5 3 2 2 2 6" xfId="1488"/>
    <cellStyle name="Обычный 7 2 3 5 3 2 2 2 7" xfId="1489"/>
    <cellStyle name="Обычный 7 2 3 5 3 2 2 2 8" xfId="1490"/>
    <cellStyle name="Обычный 7 2 3 5 3 2 2 2 9" xfId="1491"/>
    <cellStyle name="Обычный 7 2 3 5 3 2 2 3" xfId="1492"/>
    <cellStyle name="Обычный 7 2 3 5 3 2 2 4" xfId="1493"/>
    <cellStyle name="Обычный 7 2 3 5 3 2 2 5" xfId="1494"/>
    <cellStyle name="Обычный 7 2 3 5 3 2 2 6" xfId="1495"/>
    <cellStyle name="Обычный 7 2 3 5 3 2 2 7" xfId="1496"/>
    <cellStyle name="Обычный 7 2 3 5 3 2 2 8" xfId="1497"/>
    <cellStyle name="Обычный 7 2 3 5 3 2 2 9" xfId="1498"/>
    <cellStyle name="Обычный 7 2 3 5 3 2 3" xfId="1499"/>
    <cellStyle name="Обычный 7 2 3 5 3 2 3 10" xfId="1500"/>
    <cellStyle name="Обычный 7 2 3 5 3 2 3 11" xfId="1501"/>
    <cellStyle name="Обычный 7 2 3 5 3 2 3 12" xfId="1502"/>
    <cellStyle name="Обычный 7 2 3 5 3 2 3 13" xfId="1503"/>
    <cellStyle name="Обычный 7 2 3 5 3 2 3 2" xfId="1504"/>
    <cellStyle name="Обычный 7 2 3 5 3 2 3 2 10" xfId="1505"/>
    <cellStyle name="Обычный 7 2 3 5 3 2 3 2 2" xfId="1506"/>
    <cellStyle name="Обычный 7 2 3 5 3 2 3 2 2 2" xfId="1507"/>
    <cellStyle name="Обычный 7 2 3 5 3 2 3 2 2 3" xfId="1508"/>
    <cellStyle name="Обычный 7 2 3 5 3 2 3 2 2 4" xfId="1509"/>
    <cellStyle name="Обычный 7 2 3 5 3 2 3 2 2 5" xfId="1510"/>
    <cellStyle name="Обычный 7 2 3 5 3 2 3 2 2 6" xfId="1511"/>
    <cellStyle name="Обычный 7 2 3 5 3 2 3 2 2 7" xfId="1512"/>
    <cellStyle name="Обычный 7 2 3 5 3 2 3 2 2 8" xfId="1513"/>
    <cellStyle name="Обычный 7 2 3 5 3 2 3 2 2 9" xfId="1514"/>
    <cellStyle name="Обычный 7 2 3 5 3 2 3 2 3" xfId="1515"/>
    <cellStyle name="Обычный 7 2 3 5 3 2 3 2 4" xfId="1516"/>
    <cellStyle name="Обычный 7 2 3 5 3 2 3 2 5" xfId="1517"/>
    <cellStyle name="Обычный 7 2 3 5 3 2 3 2 6" xfId="1518"/>
    <cellStyle name="Обычный 7 2 3 5 3 2 3 2 7" xfId="1519"/>
    <cellStyle name="Обычный 7 2 3 5 3 2 3 2 8" xfId="1520"/>
    <cellStyle name="Обычный 7 2 3 5 3 2 3 2 9" xfId="1521"/>
    <cellStyle name="Обычный 7 2 3 5 3 2 3 3" xfId="1522"/>
    <cellStyle name="Обычный 7 2 3 5 3 2 3 3 10" xfId="1523"/>
    <cellStyle name="Обычный 7 2 3 5 3 2 3 3 2" xfId="1524"/>
    <cellStyle name="Обычный 7 2 3 5 3 2 3 3 2 2" xfId="1525"/>
    <cellStyle name="Обычный 7 2 3 5 3 2 3 3 2 3" xfId="1526"/>
    <cellStyle name="Обычный 7 2 3 5 3 2 3 3 2 4" xfId="1527"/>
    <cellStyle name="Обычный 7 2 3 5 3 2 3 3 2 5" xfId="1528"/>
    <cellStyle name="Обычный 7 2 3 5 3 2 3 3 2 6" xfId="1529"/>
    <cellStyle name="Обычный 7 2 3 5 3 2 3 3 2 7" xfId="1530"/>
    <cellStyle name="Обычный 7 2 3 5 3 2 3 3 2 8" xfId="1531"/>
    <cellStyle name="Обычный 7 2 3 5 3 2 3 3 2 9" xfId="1532"/>
    <cellStyle name="Обычный 7 2 3 5 3 2 3 3 3" xfId="1533"/>
    <cellStyle name="Обычный 7 2 3 5 3 2 3 3 4" xfId="1534"/>
    <cellStyle name="Обычный 7 2 3 5 3 2 3 3 5" xfId="1535"/>
    <cellStyle name="Обычный 7 2 3 5 3 2 3 3 6" xfId="1536"/>
    <cellStyle name="Обычный 7 2 3 5 3 2 3 3 7" xfId="1537"/>
    <cellStyle name="Обычный 7 2 3 5 3 2 3 3 7 4" xfId="4642"/>
    <cellStyle name="Обычный 7 2 3 5 3 2 3 3 8" xfId="1538"/>
    <cellStyle name="Обычный 7 2 3 5 3 2 3 3 9" xfId="1539"/>
    <cellStyle name="Обычный 7 2 3 5 3 2 3 4" xfId="1540"/>
    <cellStyle name="Обычный 7 2 3 5 3 2 3 4 10" xfId="1541"/>
    <cellStyle name="Обычный 7 2 3 5 3 2 3 4 11" xfId="1542"/>
    <cellStyle name="Обычный 7 2 3 5 3 2 3 4 2" xfId="1543"/>
    <cellStyle name="Обычный 7 2 3 5 3 2 3 4 2 10" xfId="1544"/>
    <cellStyle name="Обычный 7 2 3 5 3 2 3 4 2 2" xfId="1545"/>
    <cellStyle name="Обычный 7 2 3 5 3 2 3 4 2 2 2" xfId="1546"/>
    <cellStyle name="Обычный 7 2 3 5 3 2 3 4 2 2 3" xfId="1547"/>
    <cellStyle name="Обычный 7 2 3 5 3 2 3 4 2 2 4" xfId="1548"/>
    <cellStyle name="Обычный 7 2 3 5 3 2 3 4 2 2 5" xfId="1549"/>
    <cellStyle name="Обычный 7 2 3 5 3 2 3 4 2 2 6" xfId="1550"/>
    <cellStyle name="Обычный 7 2 3 5 3 2 3 4 2 2 7" xfId="1551"/>
    <cellStyle name="Обычный 7 2 3 5 3 2 3 4 2 2 8" xfId="1552"/>
    <cellStyle name="Обычный 7 2 3 5 3 2 3 4 2 2 9" xfId="1553"/>
    <cellStyle name="Обычный 7 2 3 5 3 2 3 4 2 3" xfId="1554"/>
    <cellStyle name="Обычный 7 2 3 5 3 2 3 4 2 4" xfId="1555"/>
    <cellStyle name="Обычный 7 2 3 5 3 2 3 4 2 5" xfId="1556"/>
    <cellStyle name="Обычный 7 2 3 5 3 2 3 4 2 6" xfId="1557"/>
    <cellStyle name="Обычный 7 2 3 5 3 2 3 4 2 7" xfId="1558"/>
    <cellStyle name="Обычный 7 2 3 5 3 2 3 4 2 8" xfId="1559"/>
    <cellStyle name="Обычный 7 2 3 5 3 2 3 4 2 9" xfId="1560"/>
    <cellStyle name="Обычный 7 2 3 5 3 2 3 4 3" xfId="1561"/>
    <cellStyle name="Обычный 7 2 3 5 3 2 3 4 3 2" xfId="1562"/>
    <cellStyle name="Обычный 7 2 3 5 3 2 3 4 3 3" xfId="1563"/>
    <cellStyle name="Обычный 7 2 3 5 3 2 3 4 3 4" xfId="1564"/>
    <cellStyle name="Обычный 7 2 3 5 3 2 3 4 3 5" xfId="1565"/>
    <cellStyle name="Обычный 7 2 3 5 3 2 3 4 3 6" xfId="1566"/>
    <cellStyle name="Обычный 7 2 3 5 3 2 3 4 3 7" xfId="1567"/>
    <cellStyle name="Обычный 7 2 3 5 3 2 3 4 3 8" xfId="1568"/>
    <cellStyle name="Обычный 7 2 3 5 3 2 3 4 3 9" xfId="1569"/>
    <cellStyle name="Обычный 7 2 3 5 3 2 3 4 4" xfId="1570"/>
    <cellStyle name="Обычный 7 2 3 5 3 2 3 4 5" xfId="1571"/>
    <cellStyle name="Обычный 7 2 3 5 3 2 3 4 6" xfId="1572"/>
    <cellStyle name="Обычный 7 2 3 5 3 2 3 4 7" xfId="1573"/>
    <cellStyle name="Обычный 7 2 3 5 3 2 3 4 8" xfId="1574"/>
    <cellStyle name="Обычный 7 2 3 5 3 2 3 4 9" xfId="1575"/>
    <cellStyle name="Обычный 7 2 3 5 3 2 3 5" xfId="1576"/>
    <cellStyle name="Обычный 7 2 3 5 3 2 3 5 2" xfId="1577"/>
    <cellStyle name="Обычный 7 2 3 5 3 2 3 5 3" xfId="1578"/>
    <cellStyle name="Обычный 7 2 3 5 3 2 3 5 4" xfId="1579"/>
    <cellStyle name="Обычный 7 2 3 5 3 2 3 5 5" xfId="1580"/>
    <cellStyle name="Обычный 7 2 3 5 3 2 3 5 6" xfId="1581"/>
    <cellStyle name="Обычный 7 2 3 5 3 2 3 5 7" xfId="1582"/>
    <cellStyle name="Обычный 7 2 3 5 3 2 3 5 8" xfId="1583"/>
    <cellStyle name="Обычный 7 2 3 5 3 2 3 5 9" xfId="1584"/>
    <cellStyle name="Обычный 7 2 3 5 3 2 3 6" xfId="1585"/>
    <cellStyle name="Обычный 7 2 3 5 3 2 3 7" xfId="1586"/>
    <cellStyle name="Обычный 7 2 3 5 3 2 3 8" xfId="1587"/>
    <cellStyle name="Обычный 7 2 3 5 3 2 3 9" xfId="1588"/>
    <cellStyle name="Обычный 7 2 3 5 3 2 4" xfId="1589"/>
    <cellStyle name="Обычный 7 2 3 5 3 2 4 2" xfId="1590"/>
    <cellStyle name="Обычный 7 2 3 5 3 2 4 3" xfId="1591"/>
    <cellStyle name="Обычный 7 2 3 5 3 2 4 4" xfId="1592"/>
    <cellStyle name="Обычный 7 2 3 5 3 2 4 5" xfId="1593"/>
    <cellStyle name="Обычный 7 2 3 5 3 2 4 6" xfId="1594"/>
    <cellStyle name="Обычный 7 2 3 5 3 2 4 7" xfId="1595"/>
    <cellStyle name="Обычный 7 2 3 5 3 2 4 8" xfId="1596"/>
    <cellStyle name="Обычный 7 2 3 5 3 2 4 9" xfId="1597"/>
    <cellStyle name="Обычный 7 2 3 5 3 2 5" xfId="1598"/>
    <cellStyle name="Обычный 7 2 3 5 3 2 6" xfId="1599"/>
    <cellStyle name="Обычный 7 2 3 5 3 2 7" xfId="1600"/>
    <cellStyle name="Обычный 7 2 3 5 3 2 8" xfId="1601"/>
    <cellStyle name="Обычный 7 2 3 5 3 2 9" xfId="1602"/>
    <cellStyle name="Обычный 7 2 3 5 3 3" xfId="1603"/>
    <cellStyle name="Обычный 7 2 3 5 3 3 2" xfId="1604"/>
    <cellStyle name="Обычный 7 2 3 5 3 3 3" xfId="1605"/>
    <cellStyle name="Обычный 7 2 3 5 3 3 4" xfId="1606"/>
    <cellStyle name="Обычный 7 2 3 5 3 3 5" xfId="1607"/>
    <cellStyle name="Обычный 7 2 3 5 3 3 6" xfId="1608"/>
    <cellStyle name="Обычный 7 2 3 5 3 3 7" xfId="1609"/>
    <cellStyle name="Обычный 7 2 3 5 3 3 8" xfId="1610"/>
    <cellStyle name="Обычный 7 2 3 5 3 3 9" xfId="1611"/>
    <cellStyle name="Обычный 7 2 3 5 3 4" xfId="1612"/>
    <cellStyle name="Обычный 7 2 3 5 3 5" xfId="1613"/>
    <cellStyle name="Обычный 7 2 3 5 3 6" xfId="1614"/>
    <cellStyle name="Обычный 7 2 3 5 3 7" xfId="1615"/>
    <cellStyle name="Обычный 7 2 3 5 3 8" xfId="1616"/>
    <cellStyle name="Обычный 7 2 3 5 3 9" xfId="1617"/>
    <cellStyle name="Обычный 7 2 3 5 4" xfId="1618"/>
    <cellStyle name="Обычный 7 2 3 5 4 2" xfId="1619"/>
    <cellStyle name="Обычный 7 2 3 5 4 3" xfId="1620"/>
    <cellStyle name="Обычный 7 2 3 5 4 4" xfId="1621"/>
    <cellStyle name="Обычный 7 2 3 5 4 5" xfId="1622"/>
    <cellStyle name="Обычный 7 2 3 5 4 6" xfId="1623"/>
    <cellStyle name="Обычный 7 2 3 5 4 7" xfId="1624"/>
    <cellStyle name="Обычный 7 2 3 5 4 8" xfId="1625"/>
    <cellStyle name="Обычный 7 2 3 5 4 9" xfId="1626"/>
    <cellStyle name="Обычный 7 2 3 5 5" xfId="1627"/>
    <cellStyle name="Обычный 7 2 3 5 6" xfId="1628"/>
    <cellStyle name="Обычный 7 2 3 5 7" xfId="1629"/>
    <cellStyle name="Обычный 7 2 3 5 8" xfId="1630"/>
    <cellStyle name="Обычный 7 2 3 5 9" xfId="1631"/>
    <cellStyle name="Обычный 7 2 3 6" xfId="1632"/>
    <cellStyle name="Обычный 7 2 3 6 2" xfId="1633"/>
    <cellStyle name="Обычный 7 2 3 6 3" xfId="1634"/>
    <cellStyle name="Обычный 7 2 3 6 4" xfId="1635"/>
    <cellStyle name="Обычный 7 2 3 6 5" xfId="1636"/>
    <cellStyle name="Обычный 7 2 3 6 6" xfId="1637"/>
    <cellStyle name="Обычный 7 2 3 6 7" xfId="1638"/>
    <cellStyle name="Обычный 7 2 3 6 8" xfId="1639"/>
    <cellStyle name="Обычный 7 2 3 6 9" xfId="1640"/>
    <cellStyle name="Обычный 7 2 3 7" xfId="1641"/>
    <cellStyle name="Обычный 7 2 3 8" xfId="1642"/>
    <cellStyle name="Обычный 7 2 3 9" xfId="1643"/>
    <cellStyle name="Обычный 7 2 4" xfId="1644"/>
    <cellStyle name="Обычный 7 2 4 10" xfId="1645"/>
    <cellStyle name="Обычный 7 2 4 11" xfId="1646"/>
    <cellStyle name="Обычный 7 2 4 12" xfId="1647"/>
    <cellStyle name="Обычный 7 2 4 13" xfId="1648"/>
    <cellStyle name="Обычный 7 2 4 14" xfId="1649"/>
    <cellStyle name="Обычный 7 2 4 2" xfId="1650"/>
    <cellStyle name="Обычный 7 2 4 2 10" xfId="1651"/>
    <cellStyle name="Обычный 7 2 4 2 2" xfId="1652"/>
    <cellStyle name="Обычный 7 2 4 2 2 2" xfId="1653"/>
    <cellStyle name="Обычный 7 2 4 2 2 3" xfId="1654"/>
    <cellStyle name="Обычный 7 2 4 2 2 4" xfId="1655"/>
    <cellStyle name="Обычный 7 2 4 2 2 5" xfId="1656"/>
    <cellStyle name="Обычный 7 2 4 2 2 6" xfId="1657"/>
    <cellStyle name="Обычный 7 2 4 2 2 7" xfId="1658"/>
    <cellStyle name="Обычный 7 2 4 2 2 8" xfId="1659"/>
    <cellStyle name="Обычный 7 2 4 2 2 9" xfId="1660"/>
    <cellStyle name="Обычный 7 2 4 2 3" xfId="1661"/>
    <cellStyle name="Обычный 7 2 4 2 4" xfId="1662"/>
    <cellStyle name="Обычный 7 2 4 2 5" xfId="1663"/>
    <cellStyle name="Обычный 7 2 4 2 6" xfId="1664"/>
    <cellStyle name="Обычный 7 2 4 2 7" xfId="1665"/>
    <cellStyle name="Обычный 7 2 4 2 8" xfId="1666"/>
    <cellStyle name="Обычный 7 2 4 2 9" xfId="1667"/>
    <cellStyle name="Обычный 7 2 4 3" xfId="1668"/>
    <cellStyle name="Обычный 7 2 4 3 10" xfId="1669"/>
    <cellStyle name="Обычный 7 2 4 3 2" xfId="1670"/>
    <cellStyle name="Обычный 7 2 4 3 2 2" xfId="1671"/>
    <cellStyle name="Обычный 7 2 4 3 2 3" xfId="1672"/>
    <cellStyle name="Обычный 7 2 4 3 2 4" xfId="1673"/>
    <cellStyle name="Обычный 7 2 4 3 2 5" xfId="1674"/>
    <cellStyle name="Обычный 7 2 4 3 2 6" xfId="1675"/>
    <cellStyle name="Обычный 7 2 4 3 2 7" xfId="1676"/>
    <cellStyle name="Обычный 7 2 4 3 2 8" xfId="1677"/>
    <cellStyle name="Обычный 7 2 4 3 2 9" xfId="1678"/>
    <cellStyle name="Обычный 7 2 4 3 3" xfId="1679"/>
    <cellStyle name="Обычный 7 2 4 3 4" xfId="1680"/>
    <cellStyle name="Обычный 7 2 4 3 5" xfId="1681"/>
    <cellStyle name="Обычный 7 2 4 3 6" xfId="1682"/>
    <cellStyle name="Обычный 7 2 4 3 7" xfId="1683"/>
    <cellStyle name="Обычный 7 2 4 3 8" xfId="1684"/>
    <cellStyle name="Обычный 7 2 4 3 9" xfId="1685"/>
    <cellStyle name="Обычный 7 2 4 4" xfId="1686"/>
    <cellStyle name="Обычный 7 2 4 4 10" xfId="1687"/>
    <cellStyle name="Обычный 7 2 4 4 2" xfId="1688"/>
    <cellStyle name="Обычный 7 2 4 4 2 2" xfId="1689"/>
    <cellStyle name="Обычный 7 2 4 4 2 3" xfId="1690"/>
    <cellStyle name="Обычный 7 2 4 4 2 4" xfId="1691"/>
    <cellStyle name="Обычный 7 2 4 4 2 5" xfId="1692"/>
    <cellStyle name="Обычный 7 2 4 4 2 6" xfId="1693"/>
    <cellStyle name="Обычный 7 2 4 4 2 7" xfId="1694"/>
    <cellStyle name="Обычный 7 2 4 4 2 8" xfId="1695"/>
    <cellStyle name="Обычный 7 2 4 4 2 9" xfId="1696"/>
    <cellStyle name="Обычный 7 2 4 4 3" xfId="1697"/>
    <cellStyle name="Обычный 7 2 4 4 4" xfId="1698"/>
    <cellStyle name="Обычный 7 2 4 4 5" xfId="1699"/>
    <cellStyle name="Обычный 7 2 4 4 6" xfId="1700"/>
    <cellStyle name="Обычный 7 2 4 4 7" xfId="1701"/>
    <cellStyle name="Обычный 7 2 4 4 8" xfId="1702"/>
    <cellStyle name="Обычный 7 2 4 4 9" xfId="1703"/>
    <cellStyle name="Обычный 7 2 4 5" xfId="1704"/>
    <cellStyle name="Обычный 7 2 4 5 10" xfId="1705"/>
    <cellStyle name="Обычный 7 2 4 5 11" xfId="1706"/>
    <cellStyle name="Обычный 7 2 4 5 12" xfId="1707"/>
    <cellStyle name="Обычный 7 2 4 5 2" xfId="1708"/>
    <cellStyle name="Обычный 7 2 4 5 2 10" xfId="1709"/>
    <cellStyle name="Обычный 7 2 4 5 2 2" xfId="1710"/>
    <cellStyle name="Обычный 7 2 4 5 2 2 2" xfId="1711"/>
    <cellStyle name="Обычный 7 2 4 5 2 2 3" xfId="1712"/>
    <cellStyle name="Обычный 7 2 4 5 2 2 4" xfId="1713"/>
    <cellStyle name="Обычный 7 2 4 5 2 2 5" xfId="1714"/>
    <cellStyle name="Обычный 7 2 4 5 2 2 6" xfId="1715"/>
    <cellStyle name="Обычный 7 2 4 5 2 2 7" xfId="1716"/>
    <cellStyle name="Обычный 7 2 4 5 2 2 8" xfId="1717"/>
    <cellStyle name="Обычный 7 2 4 5 2 2 9" xfId="1718"/>
    <cellStyle name="Обычный 7 2 4 5 2 3" xfId="1719"/>
    <cellStyle name="Обычный 7 2 4 5 2 4" xfId="1720"/>
    <cellStyle name="Обычный 7 2 4 5 2 5" xfId="1721"/>
    <cellStyle name="Обычный 7 2 4 5 2 6" xfId="1722"/>
    <cellStyle name="Обычный 7 2 4 5 2 7" xfId="1723"/>
    <cellStyle name="Обычный 7 2 4 5 2 8" xfId="1724"/>
    <cellStyle name="Обычный 7 2 4 5 2 9" xfId="1725"/>
    <cellStyle name="Обычный 7 2 4 5 3" xfId="1726"/>
    <cellStyle name="Обычный 7 2 4 5 3 10" xfId="1727"/>
    <cellStyle name="Обычный 7 2 4 5 3 11" xfId="1728"/>
    <cellStyle name="Обычный 7 2 4 5 3 2" xfId="1729"/>
    <cellStyle name="Обычный 7 2 4 5 3 2 10" xfId="1730"/>
    <cellStyle name="Обычный 7 2 4 5 3 2 11" xfId="1731"/>
    <cellStyle name="Обычный 7 2 4 5 3 2 12" xfId="1732"/>
    <cellStyle name="Обычный 7 2 4 5 3 2 2" xfId="1733"/>
    <cellStyle name="Обычный 7 2 4 5 3 2 2 10" xfId="1734"/>
    <cellStyle name="Обычный 7 2 4 5 3 2 2 2" xfId="1735"/>
    <cellStyle name="Обычный 7 2 4 5 3 2 2 2 2" xfId="1736"/>
    <cellStyle name="Обычный 7 2 4 5 3 2 2 2 3" xfId="1737"/>
    <cellStyle name="Обычный 7 2 4 5 3 2 2 2 4" xfId="1738"/>
    <cellStyle name="Обычный 7 2 4 5 3 2 2 2 5" xfId="1739"/>
    <cellStyle name="Обычный 7 2 4 5 3 2 2 2 6" xfId="1740"/>
    <cellStyle name="Обычный 7 2 4 5 3 2 2 2 7" xfId="1741"/>
    <cellStyle name="Обычный 7 2 4 5 3 2 2 2 8" xfId="1742"/>
    <cellStyle name="Обычный 7 2 4 5 3 2 2 2 9" xfId="1743"/>
    <cellStyle name="Обычный 7 2 4 5 3 2 2 3" xfId="1744"/>
    <cellStyle name="Обычный 7 2 4 5 3 2 2 4" xfId="1745"/>
    <cellStyle name="Обычный 7 2 4 5 3 2 2 5" xfId="1746"/>
    <cellStyle name="Обычный 7 2 4 5 3 2 2 6" xfId="1747"/>
    <cellStyle name="Обычный 7 2 4 5 3 2 2 7" xfId="1748"/>
    <cellStyle name="Обычный 7 2 4 5 3 2 2 8" xfId="1749"/>
    <cellStyle name="Обычный 7 2 4 5 3 2 2 9" xfId="1750"/>
    <cellStyle name="Обычный 7 2 4 5 3 2 3" xfId="1751"/>
    <cellStyle name="Обычный 7 2 4 5 3 2 3 10" xfId="1752"/>
    <cellStyle name="Обычный 7 2 4 5 3 2 3 11" xfId="1753"/>
    <cellStyle name="Обычный 7 2 4 5 3 2 3 12" xfId="1754"/>
    <cellStyle name="Обычный 7 2 4 5 3 2 3 13" xfId="1755"/>
    <cellStyle name="Обычный 7 2 4 5 3 2 3 2" xfId="1756"/>
    <cellStyle name="Обычный 7 2 4 5 3 2 3 2 10" xfId="1757"/>
    <cellStyle name="Обычный 7 2 4 5 3 2 3 2 2" xfId="1758"/>
    <cellStyle name="Обычный 7 2 4 5 3 2 3 2 2 2" xfId="1759"/>
    <cellStyle name="Обычный 7 2 4 5 3 2 3 2 2 3" xfId="1760"/>
    <cellStyle name="Обычный 7 2 4 5 3 2 3 2 2 4" xfId="1761"/>
    <cellStyle name="Обычный 7 2 4 5 3 2 3 2 2 5" xfId="1762"/>
    <cellStyle name="Обычный 7 2 4 5 3 2 3 2 2 6" xfId="1763"/>
    <cellStyle name="Обычный 7 2 4 5 3 2 3 2 2 7" xfId="1764"/>
    <cellStyle name="Обычный 7 2 4 5 3 2 3 2 2 8" xfId="1765"/>
    <cellStyle name="Обычный 7 2 4 5 3 2 3 2 2 9" xfId="1766"/>
    <cellStyle name="Обычный 7 2 4 5 3 2 3 2 3" xfId="1767"/>
    <cellStyle name="Обычный 7 2 4 5 3 2 3 2 4" xfId="1768"/>
    <cellStyle name="Обычный 7 2 4 5 3 2 3 2 5" xfId="1769"/>
    <cellStyle name="Обычный 7 2 4 5 3 2 3 2 6" xfId="1770"/>
    <cellStyle name="Обычный 7 2 4 5 3 2 3 2 7" xfId="1771"/>
    <cellStyle name="Обычный 7 2 4 5 3 2 3 2 8" xfId="1772"/>
    <cellStyle name="Обычный 7 2 4 5 3 2 3 2 9" xfId="1773"/>
    <cellStyle name="Обычный 7 2 4 5 3 2 3 3" xfId="1774"/>
    <cellStyle name="Обычный 7 2 4 5 3 2 3 3 10" xfId="1775"/>
    <cellStyle name="Обычный 7 2 4 5 3 2 3 3 2" xfId="1776"/>
    <cellStyle name="Обычный 7 2 4 5 3 2 3 3 2 2" xfId="1777"/>
    <cellStyle name="Обычный 7 2 4 5 3 2 3 3 2 3" xfId="1778"/>
    <cellStyle name="Обычный 7 2 4 5 3 2 3 3 2 4" xfId="1779"/>
    <cellStyle name="Обычный 7 2 4 5 3 2 3 3 2 5" xfId="1780"/>
    <cellStyle name="Обычный 7 2 4 5 3 2 3 3 2 6" xfId="1781"/>
    <cellStyle name="Обычный 7 2 4 5 3 2 3 3 2 7" xfId="1782"/>
    <cellStyle name="Обычный 7 2 4 5 3 2 3 3 2 8" xfId="1783"/>
    <cellStyle name="Обычный 7 2 4 5 3 2 3 3 2 9" xfId="1784"/>
    <cellStyle name="Обычный 7 2 4 5 3 2 3 3 3" xfId="1785"/>
    <cellStyle name="Обычный 7 2 4 5 3 2 3 3 4" xfId="1786"/>
    <cellStyle name="Обычный 7 2 4 5 3 2 3 3 5" xfId="1787"/>
    <cellStyle name="Обычный 7 2 4 5 3 2 3 3 6" xfId="1788"/>
    <cellStyle name="Обычный 7 2 4 5 3 2 3 3 7" xfId="1789"/>
    <cellStyle name="Обычный 7 2 4 5 3 2 3 3 8" xfId="1790"/>
    <cellStyle name="Обычный 7 2 4 5 3 2 3 3 9" xfId="1791"/>
    <cellStyle name="Обычный 7 2 4 5 3 2 3 4" xfId="1792"/>
    <cellStyle name="Обычный 7 2 4 5 3 2 3 4 10" xfId="1793"/>
    <cellStyle name="Обычный 7 2 4 5 3 2 3 4 11" xfId="1794"/>
    <cellStyle name="Обычный 7 2 4 5 3 2 3 4 2" xfId="1795"/>
    <cellStyle name="Обычный 7 2 4 5 3 2 3 4 2 10" xfId="1796"/>
    <cellStyle name="Обычный 7 2 4 5 3 2 3 4 2 2" xfId="1797"/>
    <cellStyle name="Обычный 7 2 4 5 3 2 3 4 2 2 2" xfId="1798"/>
    <cellStyle name="Обычный 7 2 4 5 3 2 3 4 2 2 3" xfId="1799"/>
    <cellStyle name="Обычный 7 2 4 5 3 2 3 4 2 2 4" xfId="1800"/>
    <cellStyle name="Обычный 7 2 4 5 3 2 3 4 2 2 5" xfId="1801"/>
    <cellStyle name="Обычный 7 2 4 5 3 2 3 4 2 2 6" xfId="1802"/>
    <cellStyle name="Обычный 7 2 4 5 3 2 3 4 2 2 7" xfId="1803"/>
    <cellStyle name="Обычный 7 2 4 5 3 2 3 4 2 2 8" xfId="1804"/>
    <cellStyle name="Обычный 7 2 4 5 3 2 3 4 2 2 9" xfId="1805"/>
    <cellStyle name="Обычный 7 2 4 5 3 2 3 4 2 3" xfId="1806"/>
    <cellStyle name="Обычный 7 2 4 5 3 2 3 4 2 4" xfId="1807"/>
    <cellStyle name="Обычный 7 2 4 5 3 2 3 4 2 5" xfId="1808"/>
    <cellStyle name="Обычный 7 2 4 5 3 2 3 4 2 6" xfId="1809"/>
    <cellStyle name="Обычный 7 2 4 5 3 2 3 4 2 7" xfId="1810"/>
    <cellStyle name="Обычный 7 2 4 5 3 2 3 4 2 8" xfId="1811"/>
    <cellStyle name="Обычный 7 2 4 5 3 2 3 4 2 9" xfId="1812"/>
    <cellStyle name="Обычный 7 2 4 5 3 2 3 4 3" xfId="1813"/>
    <cellStyle name="Обычный 7 2 4 5 3 2 3 4 3 2" xfId="1814"/>
    <cellStyle name="Обычный 7 2 4 5 3 2 3 4 3 3" xfId="1815"/>
    <cellStyle name="Обычный 7 2 4 5 3 2 3 4 3 4" xfId="1816"/>
    <cellStyle name="Обычный 7 2 4 5 3 2 3 4 3 5" xfId="1817"/>
    <cellStyle name="Обычный 7 2 4 5 3 2 3 4 3 6" xfId="1818"/>
    <cellStyle name="Обычный 7 2 4 5 3 2 3 4 3 7" xfId="1819"/>
    <cellStyle name="Обычный 7 2 4 5 3 2 3 4 3 8" xfId="1820"/>
    <cellStyle name="Обычный 7 2 4 5 3 2 3 4 3 9" xfId="1821"/>
    <cellStyle name="Обычный 7 2 4 5 3 2 3 4 4" xfId="1822"/>
    <cellStyle name="Обычный 7 2 4 5 3 2 3 4 5" xfId="1823"/>
    <cellStyle name="Обычный 7 2 4 5 3 2 3 4 6" xfId="1824"/>
    <cellStyle name="Обычный 7 2 4 5 3 2 3 4 7" xfId="1825"/>
    <cellStyle name="Обычный 7 2 4 5 3 2 3 4 8" xfId="1826"/>
    <cellStyle name="Обычный 7 2 4 5 3 2 3 4 9" xfId="1827"/>
    <cellStyle name="Обычный 7 2 4 5 3 2 3 5" xfId="1828"/>
    <cellStyle name="Обычный 7 2 4 5 3 2 3 5 2" xfId="1829"/>
    <cellStyle name="Обычный 7 2 4 5 3 2 3 5 3" xfId="1830"/>
    <cellStyle name="Обычный 7 2 4 5 3 2 3 5 4" xfId="1831"/>
    <cellStyle name="Обычный 7 2 4 5 3 2 3 5 5" xfId="1832"/>
    <cellStyle name="Обычный 7 2 4 5 3 2 3 5 6" xfId="1833"/>
    <cellStyle name="Обычный 7 2 4 5 3 2 3 5 7" xfId="1834"/>
    <cellStyle name="Обычный 7 2 4 5 3 2 3 5 8" xfId="1835"/>
    <cellStyle name="Обычный 7 2 4 5 3 2 3 5 9" xfId="1836"/>
    <cellStyle name="Обычный 7 2 4 5 3 2 3 6" xfId="1837"/>
    <cellStyle name="Обычный 7 2 4 5 3 2 3 7" xfId="1838"/>
    <cellStyle name="Обычный 7 2 4 5 3 2 3 8" xfId="1839"/>
    <cellStyle name="Обычный 7 2 4 5 3 2 3 9" xfId="1840"/>
    <cellStyle name="Обычный 7 2 4 5 3 2 4" xfId="1841"/>
    <cellStyle name="Обычный 7 2 4 5 3 2 4 2" xfId="1842"/>
    <cellStyle name="Обычный 7 2 4 5 3 2 4 3" xfId="1843"/>
    <cellStyle name="Обычный 7 2 4 5 3 2 4 4" xfId="1844"/>
    <cellStyle name="Обычный 7 2 4 5 3 2 4 5" xfId="1845"/>
    <cellStyle name="Обычный 7 2 4 5 3 2 4 6" xfId="1846"/>
    <cellStyle name="Обычный 7 2 4 5 3 2 4 7" xfId="1847"/>
    <cellStyle name="Обычный 7 2 4 5 3 2 4 8" xfId="1848"/>
    <cellStyle name="Обычный 7 2 4 5 3 2 4 9" xfId="1849"/>
    <cellStyle name="Обычный 7 2 4 5 3 2 5" xfId="1850"/>
    <cellStyle name="Обычный 7 2 4 5 3 2 6" xfId="1851"/>
    <cellStyle name="Обычный 7 2 4 5 3 2 7" xfId="1852"/>
    <cellStyle name="Обычный 7 2 4 5 3 2 8" xfId="1853"/>
    <cellStyle name="Обычный 7 2 4 5 3 2 9" xfId="1854"/>
    <cellStyle name="Обычный 7 2 4 5 3 3" xfId="1855"/>
    <cellStyle name="Обычный 7 2 4 5 3 3 2" xfId="1856"/>
    <cellStyle name="Обычный 7 2 4 5 3 3 3" xfId="1857"/>
    <cellStyle name="Обычный 7 2 4 5 3 3 4" xfId="1858"/>
    <cellStyle name="Обычный 7 2 4 5 3 3 5" xfId="1859"/>
    <cellStyle name="Обычный 7 2 4 5 3 3 6" xfId="1860"/>
    <cellStyle name="Обычный 7 2 4 5 3 3 7" xfId="1861"/>
    <cellStyle name="Обычный 7 2 4 5 3 3 8" xfId="1862"/>
    <cellStyle name="Обычный 7 2 4 5 3 3 9" xfId="1863"/>
    <cellStyle name="Обычный 7 2 4 5 3 4" xfId="1864"/>
    <cellStyle name="Обычный 7 2 4 5 3 5" xfId="1865"/>
    <cellStyle name="Обычный 7 2 4 5 3 6" xfId="1866"/>
    <cellStyle name="Обычный 7 2 4 5 3 7" xfId="1867"/>
    <cellStyle name="Обычный 7 2 4 5 3 8" xfId="1868"/>
    <cellStyle name="Обычный 7 2 4 5 3 9" xfId="1869"/>
    <cellStyle name="Обычный 7 2 4 5 4" xfId="1870"/>
    <cellStyle name="Обычный 7 2 4 5 4 2" xfId="1871"/>
    <cellStyle name="Обычный 7 2 4 5 4 3" xfId="1872"/>
    <cellStyle name="Обычный 7 2 4 5 4 4" xfId="1873"/>
    <cellStyle name="Обычный 7 2 4 5 4 5" xfId="1874"/>
    <cellStyle name="Обычный 7 2 4 5 4 6" xfId="1875"/>
    <cellStyle name="Обычный 7 2 4 5 4 7" xfId="1876"/>
    <cellStyle name="Обычный 7 2 4 5 4 8" xfId="1877"/>
    <cellStyle name="Обычный 7 2 4 5 4 9" xfId="1878"/>
    <cellStyle name="Обычный 7 2 4 5 5" xfId="1879"/>
    <cellStyle name="Обычный 7 2 4 5 6" xfId="1880"/>
    <cellStyle name="Обычный 7 2 4 5 7" xfId="1881"/>
    <cellStyle name="Обычный 7 2 4 5 8" xfId="1882"/>
    <cellStyle name="Обычный 7 2 4 5 9" xfId="1883"/>
    <cellStyle name="Обычный 7 2 4 6" xfId="1884"/>
    <cellStyle name="Обычный 7 2 4 6 2" xfId="1885"/>
    <cellStyle name="Обычный 7 2 4 6 3" xfId="1886"/>
    <cellStyle name="Обычный 7 2 4 6 4" xfId="1887"/>
    <cellStyle name="Обычный 7 2 4 6 5" xfId="1888"/>
    <cellStyle name="Обычный 7 2 4 6 6" xfId="1889"/>
    <cellStyle name="Обычный 7 2 4 6 7" xfId="1890"/>
    <cellStyle name="Обычный 7 2 4 6 8" xfId="1891"/>
    <cellStyle name="Обычный 7 2 4 6 9" xfId="1892"/>
    <cellStyle name="Обычный 7 2 4 7" xfId="1893"/>
    <cellStyle name="Обычный 7 2 4 8" xfId="1894"/>
    <cellStyle name="Обычный 7 2 4 9" xfId="1895"/>
    <cellStyle name="Обычный 7 2 5" xfId="1896"/>
    <cellStyle name="Обычный 7 2 5 10" xfId="1897"/>
    <cellStyle name="Обычный 7 2 5 2" xfId="1898"/>
    <cellStyle name="Обычный 7 2 5 2 2" xfId="1899"/>
    <cellStyle name="Обычный 7 2 5 2 3" xfId="1900"/>
    <cellStyle name="Обычный 7 2 5 2 4" xfId="1901"/>
    <cellStyle name="Обычный 7 2 5 2 5" xfId="1902"/>
    <cellStyle name="Обычный 7 2 5 2 6" xfId="1903"/>
    <cellStyle name="Обычный 7 2 5 2 7" xfId="1904"/>
    <cellStyle name="Обычный 7 2 5 2 8" xfId="1905"/>
    <cellStyle name="Обычный 7 2 5 2 9" xfId="1906"/>
    <cellStyle name="Обычный 7 2 5 3" xfId="1907"/>
    <cellStyle name="Обычный 7 2 5 4" xfId="1908"/>
    <cellStyle name="Обычный 7 2 5 5" xfId="1909"/>
    <cellStyle name="Обычный 7 2 5 6" xfId="1910"/>
    <cellStyle name="Обычный 7 2 5 7" xfId="1911"/>
    <cellStyle name="Обычный 7 2 5 8" xfId="1912"/>
    <cellStyle name="Обычный 7 2 5 9" xfId="1913"/>
    <cellStyle name="Обычный 7 2 6" xfId="1914"/>
    <cellStyle name="Обычный 7 2 6 10" xfId="1915"/>
    <cellStyle name="Обычный 7 2 6 2" xfId="1916"/>
    <cellStyle name="Обычный 7 2 6 2 2" xfId="1917"/>
    <cellStyle name="Обычный 7 2 6 2 3" xfId="1918"/>
    <cellStyle name="Обычный 7 2 6 2 4" xfId="1919"/>
    <cellStyle name="Обычный 7 2 6 2 5" xfId="1920"/>
    <cellStyle name="Обычный 7 2 6 2 6" xfId="1921"/>
    <cellStyle name="Обычный 7 2 6 2 7" xfId="1922"/>
    <cellStyle name="Обычный 7 2 6 2 8" xfId="1923"/>
    <cellStyle name="Обычный 7 2 6 2 9" xfId="1924"/>
    <cellStyle name="Обычный 7 2 6 3" xfId="1925"/>
    <cellStyle name="Обычный 7 2 6 4" xfId="1926"/>
    <cellStyle name="Обычный 7 2 6 5" xfId="1927"/>
    <cellStyle name="Обычный 7 2 6 6" xfId="1928"/>
    <cellStyle name="Обычный 7 2 6 7" xfId="1929"/>
    <cellStyle name="Обычный 7 2 6 8" xfId="1930"/>
    <cellStyle name="Обычный 7 2 6 9" xfId="1931"/>
    <cellStyle name="Обычный 7 2 7" xfId="1932"/>
    <cellStyle name="Обычный 7 2 7 10" xfId="1933"/>
    <cellStyle name="Обычный 7 2 7 2" xfId="1934"/>
    <cellStyle name="Обычный 7 2 7 2 2" xfId="1935"/>
    <cellStyle name="Обычный 7 2 7 2 3" xfId="1936"/>
    <cellStyle name="Обычный 7 2 7 2 4" xfId="1937"/>
    <cellStyle name="Обычный 7 2 7 2 5" xfId="1938"/>
    <cellStyle name="Обычный 7 2 7 2 6" xfId="1939"/>
    <cellStyle name="Обычный 7 2 7 2 7" xfId="1940"/>
    <cellStyle name="Обычный 7 2 7 2 8" xfId="1941"/>
    <cellStyle name="Обычный 7 2 7 2 9" xfId="1942"/>
    <cellStyle name="Обычный 7 2 7 3" xfId="1943"/>
    <cellStyle name="Обычный 7 2 7 4" xfId="1944"/>
    <cellStyle name="Обычный 7 2 7 5" xfId="1945"/>
    <cellStyle name="Обычный 7 2 7 6" xfId="1946"/>
    <cellStyle name="Обычный 7 2 7 7" xfId="1947"/>
    <cellStyle name="Обычный 7 2 7 8" xfId="1948"/>
    <cellStyle name="Обычный 7 2 7 9" xfId="1949"/>
    <cellStyle name="Обычный 7 2 8" xfId="1950"/>
    <cellStyle name="Обычный 7 2 8 10" xfId="1951"/>
    <cellStyle name="Обычный 7 2 8 11" xfId="1952"/>
    <cellStyle name="Обычный 7 2 8 12" xfId="1953"/>
    <cellStyle name="Обычный 7 2 8 2" xfId="1954"/>
    <cellStyle name="Обычный 7 2 8 2 10" xfId="1955"/>
    <cellStyle name="Обычный 7 2 8 2 2" xfId="1956"/>
    <cellStyle name="Обычный 7 2 8 2 2 2" xfId="1957"/>
    <cellStyle name="Обычный 7 2 8 2 2 3" xfId="1958"/>
    <cellStyle name="Обычный 7 2 8 2 2 4" xfId="1959"/>
    <cellStyle name="Обычный 7 2 8 2 2 5" xfId="1960"/>
    <cellStyle name="Обычный 7 2 8 2 2 6" xfId="1961"/>
    <cellStyle name="Обычный 7 2 8 2 2 7" xfId="1962"/>
    <cellStyle name="Обычный 7 2 8 2 2 8" xfId="1963"/>
    <cellStyle name="Обычный 7 2 8 2 2 9" xfId="1964"/>
    <cellStyle name="Обычный 7 2 8 2 3" xfId="1965"/>
    <cellStyle name="Обычный 7 2 8 2 4" xfId="1966"/>
    <cellStyle name="Обычный 7 2 8 2 5" xfId="1967"/>
    <cellStyle name="Обычный 7 2 8 2 6" xfId="1968"/>
    <cellStyle name="Обычный 7 2 8 2 7" xfId="1969"/>
    <cellStyle name="Обычный 7 2 8 2 8" xfId="1970"/>
    <cellStyle name="Обычный 7 2 8 2 9" xfId="1971"/>
    <cellStyle name="Обычный 7 2 8 3" xfId="1972"/>
    <cellStyle name="Обычный 7 2 8 3 10" xfId="1973"/>
    <cellStyle name="Обычный 7 2 8 3 11" xfId="1974"/>
    <cellStyle name="Обычный 7 2 8 3 2" xfId="1975"/>
    <cellStyle name="Обычный 7 2 8 3 2 10" xfId="1976"/>
    <cellStyle name="Обычный 7 2 8 3 2 11" xfId="1977"/>
    <cellStyle name="Обычный 7 2 8 3 2 12" xfId="1978"/>
    <cellStyle name="Обычный 7 2 8 3 2 2" xfId="1979"/>
    <cellStyle name="Обычный 7 2 8 3 2 2 10" xfId="1980"/>
    <cellStyle name="Обычный 7 2 8 3 2 2 2" xfId="1981"/>
    <cellStyle name="Обычный 7 2 8 3 2 2 2 2" xfId="1982"/>
    <cellStyle name="Обычный 7 2 8 3 2 2 2 3" xfId="1983"/>
    <cellStyle name="Обычный 7 2 8 3 2 2 2 4" xfId="1984"/>
    <cellStyle name="Обычный 7 2 8 3 2 2 2 5" xfId="1985"/>
    <cellStyle name="Обычный 7 2 8 3 2 2 2 6" xfId="1986"/>
    <cellStyle name="Обычный 7 2 8 3 2 2 2 7" xfId="1987"/>
    <cellStyle name="Обычный 7 2 8 3 2 2 2 8" xfId="1988"/>
    <cellStyle name="Обычный 7 2 8 3 2 2 2 9" xfId="1989"/>
    <cellStyle name="Обычный 7 2 8 3 2 2 3" xfId="1990"/>
    <cellStyle name="Обычный 7 2 8 3 2 2 4" xfId="1991"/>
    <cellStyle name="Обычный 7 2 8 3 2 2 5" xfId="1992"/>
    <cellStyle name="Обычный 7 2 8 3 2 2 6" xfId="1993"/>
    <cellStyle name="Обычный 7 2 8 3 2 2 7" xfId="1994"/>
    <cellStyle name="Обычный 7 2 8 3 2 2 8" xfId="1995"/>
    <cellStyle name="Обычный 7 2 8 3 2 2 9" xfId="1996"/>
    <cellStyle name="Обычный 7 2 8 3 2 3" xfId="1997"/>
    <cellStyle name="Обычный 7 2 8 3 2 3 10" xfId="1998"/>
    <cellStyle name="Обычный 7 2 8 3 2 3 11" xfId="1999"/>
    <cellStyle name="Обычный 7 2 8 3 2 3 12" xfId="2000"/>
    <cellStyle name="Обычный 7 2 8 3 2 3 13" xfId="2001"/>
    <cellStyle name="Обычный 7 2 8 3 2 3 2" xfId="2002"/>
    <cellStyle name="Обычный 7 2 8 3 2 3 2 10" xfId="2003"/>
    <cellStyle name="Обычный 7 2 8 3 2 3 2 2" xfId="2004"/>
    <cellStyle name="Обычный 7 2 8 3 2 3 2 2 2" xfId="2005"/>
    <cellStyle name="Обычный 7 2 8 3 2 3 2 2 3" xfId="2006"/>
    <cellStyle name="Обычный 7 2 8 3 2 3 2 2 4" xfId="2007"/>
    <cellStyle name="Обычный 7 2 8 3 2 3 2 2 5" xfId="2008"/>
    <cellStyle name="Обычный 7 2 8 3 2 3 2 2 6" xfId="2009"/>
    <cellStyle name="Обычный 7 2 8 3 2 3 2 2 7" xfId="2010"/>
    <cellStyle name="Обычный 7 2 8 3 2 3 2 2 8" xfId="2011"/>
    <cellStyle name="Обычный 7 2 8 3 2 3 2 2 9" xfId="2012"/>
    <cellStyle name="Обычный 7 2 8 3 2 3 2 3" xfId="2013"/>
    <cellStyle name="Обычный 7 2 8 3 2 3 2 4" xfId="2014"/>
    <cellStyle name="Обычный 7 2 8 3 2 3 2 5" xfId="2015"/>
    <cellStyle name="Обычный 7 2 8 3 2 3 2 6" xfId="2016"/>
    <cellStyle name="Обычный 7 2 8 3 2 3 2 7" xfId="2017"/>
    <cellStyle name="Обычный 7 2 8 3 2 3 2 8" xfId="2018"/>
    <cellStyle name="Обычный 7 2 8 3 2 3 2 9" xfId="2019"/>
    <cellStyle name="Обычный 7 2 8 3 2 3 3" xfId="2020"/>
    <cellStyle name="Обычный 7 2 8 3 2 3 3 10" xfId="2021"/>
    <cellStyle name="Обычный 7 2 8 3 2 3 3 2" xfId="2022"/>
    <cellStyle name="Обычный 7 2 8 3 2 3 3 2 2" xfId="2023"/>
    <cellStyle name="Обычный 7 2 8 3 2 3 3 2 3" xfId="2024"/>
    <cellStyle name="Обычный 7 2 8 3 2 3 3 2 4" xfId="2025"/>
    <cellStyle name="Обычный 7 2 8 3 2 3 3 2 5" xfId="2026"/>
    <cellStyle name="Обычный 7 2 8 3 2 3 3 2 6" xfId="2027"/>
    <cellStyle name="Обычный 7 2 8 3 2 3 3 2 7" xfId="2028"/>
    <cellStyle name="Обычный 7 2 8 3 2 3 3 2 8" xfId="2029"/>
    <cellStyle name="Обычный 7 2 8 3 2 3 3 2 9" xfId="2030"/>
    <cellStyle name="Обычный 7 2 8 3 2 3 3 3" xfId="2031"/>
    <cellStyle name="Обычный 7 2 8 3 2 3 3 4" xfId="2032"/>
    <cellStyle name="Обычный 7 2 8 3 2 3 3 5" xfId="2033"/>
    <cellStyle name="Обычный 7 2 8 3 2 3 3 6" xfId="2034"/>
    <cellStyle name="Обычный 7 2 8 3 2 3 3 7" xfId="2035"/>
    <cellStyle name="Обычный 7 2 8 3 2 3 3 8" xfId="2036"/>
    <cellStyle name="Обычный 7 2 8 3 2 3 3 9" xfId="2037"/>
    <cellStyle name="Обычный 7 2 8 3 2 3 4" xfId="2038"/>
    <cellStyle name="Обычный 7 2 8 3 2 3 4 10" xfId="2039"/>
    <cellStyle name="Обычный 7 2 8 3 2 3 4 11" xfId="2040"/>
    <cellStyle name="Обычный 7 2 8 3 2 3 4 2" xfId="2041"/>
    <cellStyle name="Обычный 7 2 8 3 2 3 4 2 10" xfId="2042"/>
    <cellStyle name="Обычный 7 2 8 3 2 3 4 2 2" xfId="2043"/>
    <cellStyle name="Обычный 7 2 8 3 2 3 4 2 2 2" xfId="2044"/>
    <cellStyle name="Обычный 7 2 8 3 2 3 4 2 2 3" xfId="2045"/>
    <cellStyle name="Обычный 7 2 8 3 2 3 4 2 2 4" xfId="2046"/>
    <cellStyle name="Обычный 7 2 8 3 2 3 4 2 2 5" xfId="2047"/>
    <cellStyle name="Обычный 7 2 8 3 2 3 4 2 2 6" xfId="2048"/>
    <cellStyle name="Обычный 7 2 8 3 2 3 4 2 2 7" xfId="2049"/>
    <cellStyle name="Обычный 7 2 8 3 2 3 4 2 2 8" xfId="2050"/>
    <cellStyle name="Обычный 7 2 8 3 2 3 4 2 2 9" xfId="2051"/>
    <cellStyle name="Обычный 7 2 8 3 2 3 4 2 3" xfId="2052"/>
    <cellStyle name="Обычный 7 2 8 3 2 3 4 2 4" xfId="2053"/>
    <cellStyle name="Обычный 7 2 8 3 2 3 4 2 5" xfId="2054"/>
    <cellStyle name="Обычный 7 2 8 3 2 3 4 2 6" xfId="2055"/>
    <cellStyle name="Обычный 7 2 8 3 2 3 4 2 7" xfId="2056"/>
    <cellStyle name="Обычный 7 2 8 3 2 3 4 2 8" xfId="2057"/>
    <cellStyle name="Обычный 7 2 8 3 2 3 4 2 9" xfId="2058"/>
    <cellStyle name="Обычный 7 2 8 3 2 3 4 3" xfId="2059"/>
    <cellStyle name="Обычный 7 2 8 3 2 3 4 3 2" xfId="2060"/>
    <cellStyle name="Обычный 7 2 8 3 2 3 4 3 3" xfId="2061"/>
    <cellStyle name="Обычный 7 2 8 3 2 3 4 3 4" xfId="2062"/>
    <cellStyle name="Обычный 7 2 8 3 2 3 4 3 5" xfId="2063"/>
    <cellStyle name="Обычный 7 2 8 3 2 3 4 3 6" xfId="2064"/>
    <cellStyle name="Обычный 7 2 8 3 2 3 4 3 7" xfId="2065"/>
    <cellStyle name="Обычный 7 2 8 3 2 3 4 3 8" xfId="2066"/>
    <cellStyle name="Обычный 7 2 8 3 2 3 4 3 9" xfId="2067"/>
    <cellStyle name="Обычный 7 2 8 3 2 3 4 4" xfId="2068"/>
    <cellStyle name="Обычный 7 2 8 3 2 3 4 5" xfId="2069"/>
    <cellStyle name="Обычный 7 2 8 3 2 3 4 6" xfId="2070"/>
    <cellStyle name="Обычный 7 2 8 3 2 3 4 7" xfId="2071"/>
    <cellStyle name="Обычный 7 2 8 3 2 3 4 8" xfId="2072"/>
    <cellStyle name="Обычный 7 2 8 3 2 3 4 9" xfId="2073"/>
    <cellStyle name="Обычный 7 2 8 3 2 3 5" xfId="2074"/>
    <cellStyle name="Обычный 7 2 8 3 2 3 5 2" xfId="2075"/>
    <cellStyle name="Обычный 7 2 8 3 2 3 5 3" xfId="2076"/>
    <cellStyle name="Обычный 7 2 8 3 2 3 5 4" xfId="2077"/>
    <cellStyle name="Обычный 7 2 8 3 2 3 5 5" xfId="2078"/>
    <cellStyle name="Обычный 7 2 8 3 2 3 5 6" xfId="2079"/>
    <cellStyle name="Обычный 7 2 8 3 2 3 5 7" xfId="2080"/>
    <cellStyle name="Обычный 7 2 8 3 2 3 5 8" xfId="2081"/>
    <cellStyle name="Обычный 7 2 8 3 2 3 5 9" xfId="2082"/>
    <cellStyle name="Обычный 7 2 8 3 2 3 6" xfId="2083"/>
    <cellStyle name="Обычный 7 2 8 3 2 3 7" xfId="2084"/>
    <cellStyle name="Обычный 7 2 8 3 2 3 8" xfId="2085"/>
    <cellStyle name="Обычный 7 2 8 3 2 3 9" xfId="2086"/>
    <cellStyle name="Обычный 7 2 8 3 2 4" xfId="2087"/>
    <cellStyle name="Обычный 7 2 8 3 2 4 2" xfId="2088"/>
    <cellStyle name="Обычный 7 2 8 3 2 4 3" xfId="2089"/>
    <cellStyle name="Обычный 7 2 8 3 2 4 4" xfId="2090"/>
    <cellStyle name="Обычный 7 2 8 3 2 4 5" xfId="2091"/>
    <cellStyle name="Обычный 7 2 8 3 2 4 6" xfId="2092"/>
    <cellStyle name="Обычный 7 2 8 3 2 4 7" xfId="2093"/>
    <cellStyle name="Обычный 7 2 8 3 2 4 8" xfId="2094"/>
    <cellStyle name="Обычный 7 2 8 3 2 4 9" xfId="2095"/>
    <cellStyle name="Обычный 7 2 8 3 2 5" xfId="2096"/>
    <cellStyle name="Обычный 7 2 8 3 2 6" xfId="2097"/>
    <cellStyle name="Обычный 7 2 8 3 2 7" xfId="2098"/>
    <cellStyle name="Обычный 7 2 8 3 2 8" xfId="2099"/>
    <cellStyle name="Обычный 7 2 8 3 2 9" xfId="2100"/>
    <cellStyle name="Обычный 7 2 8 3 3" xfId="2101"/>
    <cellStyle name="Обычный 7 2 8 3 3 2" xfId="2102"/>
    <cellStyle name="Обычный 7 2 8 3 3 3" xfId="2103"/>
    <cellStyle name="Обычный 7 2 8 3 3 4" xfId="2104"/>
    <cellStyle name="Обычный 7 2 8 3 3 5" xfId="2105"/>
    <cellStyle name="Обычный 7 2 8 3 3 6" xfId="2106"/>
    <cellStyle name="Обычный 7 2 8 3 3 7" xfId="2107"/>
    <cellStyle name="Обычный 7 2 8 3 3 8" xfId="2108"/>
    <cellStyle name="Обычный 7 2 8 3 3 9" xfId="2109"/>
    <cellStyle name="Обычный 7 2 8 3 4" xfId="2110"/>
    <cellStyle name="Обычный 7 2 8 3 5" xfId="2111"/>
    <cellStyle name="Обычный 7 2 8 3 6" xfId="2112"/>
    <cellStyle name="Обычный 7 2 8 3 7" xfId="2113"/>
    <cellStyle name="Обычный 7 2 8 3 8" xfId="2114"/>
    <cellStyle name="Обычный 7 2 8 3 9" xfId="2115"/>
    <cellStyle name="Обычный 7 2 8 4" xfId="2116"/>
    <cellStyle name="Обычный 7 2 8 4 2" xfId="2117"/>
    <cellStyle name="Обычный 7 2 8 4 3" xfId="2118"/>
    <cellStyle name="Обычный 7 2 8 4 4" xfId="2119"/>
    <cellStyle name="Обычный 7 2 8 4 5" xfId="2120"/>
    <cellStyle name="Обычный 7 2 8 4 6" xfId="2121"/>
    <cellStyle name="Обычный 7 2 8 4 7" xfId="2122"/>
    <cellStyle name="Обычный 7 2 8 4 8" xfId="2123"/>
    <cellStyle name="Обычный 7 2 8 4 9" xfId="2124"/>
    <cellStyle name="Обычный 7 2 8 5" xfId="2125"/>
    <cellStyle name="Обычный 7 2 8 6" xfId="2126"/>
    <cellStyle name="Обычный 7 2 8 7" xfId="2127"/>
    <cellStyle name="Обычный 7 2 8 8" xfId="2128"/>
    <cellStyle name="Обычный 7 2 8 9" xfId="2129"/>
    <cellStyle name="Обычный 7 2 9" xfId="2130"/>
    <cellStyle name="Обычный 7 2 9 2" xfId="2131"/>
    <cellStyle name="Обычный 7 2 9 3" xfId="2132"/>
    <cellStyle name="Обычный 7 2 9 4" xfId="2133"/>
    <cellStyle name="Обычный 7 2 9 5" xfId="2134"/>
    <cellStyle name="Обычный 7 2 9 6" xfId="2135"/>
    <cellStyle name="Обычный 7 2 9 7" xfId="2136"/>
    <cellStyle name="Обычный 7 2 9 8" xfId="2137"/>
    <cellStyle name="Обычный 7 2 9 9" xfId="2138"/>
    <cellStyle name="Обычный 7 20" xfId="2139"/>
    <cellStyle name="Обычный 7 20 2" xfId="2140"/>
    <cellStyle name="Обычный 7 200" xfId="2141"/>
    <cellStyle name="Обычный 7 201" xfId="2142"/>
    <cellStyle name="Обычный 7 202" xfId="2143"/>
    <cellStyle name="Обычный 7 203" xfId="2144"/>
    <cellStyle name="Обычный 7 204" xfId="2145"/>
    <cellStyle name="Обычный 7 21" xfId="2146"/>
    <cellStyle name="Обычный 7 22" xfId="2147"/>
    <cellStyle name="Обычный 7 23" xfId="2148"/>
    <cellStyle name="Обычный 7 24" xfId="2149"/>
    <cellStyle name="Обычный 7 25" xfId="2150"/>
    <cellStyle name="Обычный 7 26" xfId="2151"/>
    <cellStyle name="Обычный 7 27" xfId="2152"/>
    <cellStyle name="Обычный 7 28" xfId="2153"/>
    <cellStyle name="Обычный 7 29" xfId="2154"/>
    <cellStyle name="Обычный 7 3" xfId="2155"/>
    <cellStyle name="Обычный 7 3 2" xfId="2156"/>
    <cellStyle name="Обычный 7 30" xfId="2157"/>
    <cellStyle name="Обычный 7 31" xfId="2158"/>
    <cellStyle name="Обычный 7 32" xfId="2159"/>
    <cellStyle name="Обычный 7 33" xfId="2160"/>
    <cellStyle name="Обычный 7 34" xfId="2161"/>
    <cellStyle name="Обычный 7 35" xfId="2162"/>
    <cellStyle name="Обычный 7 36" xfId="2163"/>
    <cellStyle name="Обычный 7 37" xfId="2164"/>
    <cellStyle name="Обычный 7 38" xfId="2165"/>
    <cellStyle name="Обычный 7 39" xfId="2166"/>
    <cellStyle name="Обычный 7 4" xfId="2167"/>
    <cellStyle name="Обычный 7 4 10" xfId="2168"/>
    <cellStyle name="Обычный 7 4 11" xfId="2169"/>
    <cellStyle name="Обычный 7 4 12" xfId="2170"/>
    <cellStyle name="Обычный 7 4 13" xfId="2171"/>
    <cellStyle name="Обычный 7 4 14" xfId="2172"/>
    <cellStyle name="Обычный 7 4 15" xfId="2173"/>
    <cellStyle name="Обычный 7 4 2" xfId="2174"/>
    <cellStyle name="Обычный 7 4 2 10" xfId="2175"/>
    <cellStyle name="Обычный 7 4 2 2" xfId="2176"/>
    <cellStyle name="Обычный 7 4 2 2 2" xfId="2177"/>
    <cellStyle name="Обычный 7 4 2 2 3" xfId="2178"/>
    <cellStyle name="Обычный 7 4 2 2 4" xfId="2179"/>
    <cellStyle name="Обычный 7 4 2 2 5" xfId="2180"/>
    <cellStyle name="Обычный 7 4 2 2 6" xfId="2181"/>
    <cellStyle name="Обычный 7 4 2 2 7" xfId="2182"/>
    <cellStyle name="Обычный 7 4 2 2 8" xfId="2183"/>
    <cellStyle name="Обычный 7 4 2 2 9" xfId="2184"/>
    <cellStyle name="Обычный 7 4 2 3" xfId="2185"/>
    <cellStyle name="Обычный 7 4 2 4" xfId="2186"/>
    <cellStyle name="Обычный 7 4 2 5" xfId="2187"/>
    <cellStyle name="Обычный 7 4 2 6" xfId="2188"/>
    <cellStyle name="Обычный 7 4 2 7" xfId="2189"/>
    <cellStyle name="Обычный 7 4 2 8" xfId="2190"/>
    <cellStyle name="Обычный 7 4 2 9" xfId="2191"/>
    <cellStyle name="Обычный 7 4 3" xfId="2192"/>
    <cellStyle name="Обычный 7 4 3 10" xfId="2193"/>
    <cellStyle name="Обычный 7 4 3 2" xfId="2194"/>
    <cellStyle name="Обычный 7 4 3 2 2" xfId="2195"/>
    <cellStyle name="Обычный 7 4 3 2 3" xfId="2196"/>
    <cellStyle name="Обычный 7 4 3 2 4" xfId="2197"/>
    <cellStyle name="Обычный 7 4 3 2 5" xfId="2198"/>
    <cellStyle name="Обычный 7 4 3 2 6" xfId="2199"/>
    <cellStyle name="Обычный 7 4 3 2 7" xfId="2200"/>
    <cellStyle name="Обычный 7 4 3 2 8" xfId="2201"/>
    <cellStyle name="Обычный 7 4 3 2 9" xfId="2202"/>
    <cellStyle name="Обычный 7 4 3 3" xfId="2203"/>
    <cellStyle name="Обычный 7 4 3 4" xfId="2204"/>
    <cellStyle name="Обычный 7 4 3 5" xfId="2205"/>
    <cellStyle name="Обычный 7 4 3 6" xfId="2206"/>
    <cellStyle name="Обычный 7 4 3 7" xfId="2207"/>
    <cellStyle name="Обычный 7 4 3 8" xfId="2208"/>
    <cellStyle name="Обычный 7 4 3 9" xfId="2209"/>
    <cellStyle name="Обычный 7 4 4" xfId="2210"/>
    <cellStyle name="Обычный 7 4 4 10" xfId="2211"/>
    <cellStyle name="Обычный 7 4 4 2" xfId="2212"/>
    <cellStyle name="Обычный 7 4 4 2 2" xfId="2213"/>
    <cellStyle name="Обычный 7 4 4 2 3" xfId="2214"/>
    <cellStyle name="Обычный 7 4 4 2 4" xfId="2215"/>
    <cellStyle name="Обычный 7 4 4 2 5" xfId="2216"/>
    <cellStyle name="Обычный 7 4 4 2 6" xfId="2217"/>
    <cellStyle name="Обычный 7 4 4 2 7" xfId="2218"/>
    <cellStyle name="Обычный 7 4 4 2 8" xfId="2219"/>
    <cellStyle name="Обычный 7 4 4 2 9" xfId="2220"/>
    <cellStyle name="Обычный 7 4 4 3" xfId="2221"/>
    <cellStyle name="Обычный 7 4 4 4" xfId="2222"/>
    <cellStyle name="Обычный 7 4 4 5" xfId="2223"/>
    <cellStyle name="Обычный 7 4 4 6" xfId="2224"/>
    <cellStyle name="Обычный 7 4 4 7" xfId="2225"/>
    <cellStyle name="Обычный 7 4 4 8" xfId="2226"/>
    <cellStyle name="Обычный 7 4 4 9" xfId="2227"/>
    <cellStyle name="Обычный 7 4 5" xfId="2228"/>
    <cellStyle name="Обычный 7 4 5 10" xfId="2229"/>
    <cellStyle name="Обычный 7 4 5 11" xfId="2230"/>
    <cellStyle name="Обычный 7 4 5 12" xfId="2231"/>
    <cellStyle name="Обычный 7 4 5 2" xfId="2232"/>
    <cellStyle name="Обычный 7 4 5 2 10" xfId="2233"/>
    <cellStyle name="Обычный 7 4 5 2 2" xfId="2234"/>
    <cellStyle name="Обычный 7 4 5 2 2 2" xfId="2235"/>
    <cellStyle name="Обычный 7 4 5 2 2 3" xfId="2236"/>
    <cellStyle name="Обычный 7 4 5 2 2 4" xfId="2237"/>
    <cellStyle name="Обычный 7 4 5 2 2 5" xfId="2238"/>
    <cellStyle name="Обычный 7 4 5 2 2 6" xfId="2239"/>
    <cellStyle name="Обычный 7 4 5 2 2 7" xfId="2240"/>
    <cellStyle name="Обычный 7 4 5 2 2 8" xfId="2241"/>
    <cellStyle name="Обычный 7 4 5 2 2 9" xfId="2242"/>
    <cellStyle name="Обычный 7 4 5 2 3" xfId="2243"/>
    <cellStyle name="Обычный 7 4 5 2 4" xfId="2244"/>
    <cellStyle name="Обычный 7 4 5 2 5" xfId="2245"/>
    <cellStyle name="Обычный 7 4 5 2 6" xfId="2246"/>
    <cellStyle name="Обычный 7 4 5 2 7" xfId="2247"/>
    <cellStyle name="Обычный 7 4 5 2 8" xfId="2248"/>
    <cellStyle name="Обычный 7 4 5 2 9" xfId="2249"/>
    <cellStyle name="Обычный 7 4 5 3" xfId="2250"/>
    <cellStyle name="Обычный 7 4 5 3 10" xfId="2251"/>
    <cellStyle name="Обычный 7 4 5 3 11" xfId="2252"/>
    <cellStyle name="Обычный 7 4 5 3 2" xfId="2253"/>
    <cellStyle name="Обычный 7 4 5 3 2 10" xfId="2254"/>
    <cellStyle name="Обычный 7 4 5 3 2 11" xfId="2255"/>
    <cellStyle name="Обычный 7 4 5 3 2 12" xfId="2256"/>
    <cellStyle name="Обычный 7 4 5 3 2 2" xfId="2257"/>
    <cellStyle name="Обычный 7 4 5 3 2 2 10" xfId="2258"/>
    <cellStyle name="Обычный 7 4 5 3 2 2 2" xfId="2259"/>
    <cellStyle name="Обычный 7 4 5 3 2 2 2 2" xfId="2260"/>
    <cellStyle name="Обычный 7 4 5 3 2 2 2 3" xfId="2261"/>
    <cellStyle name="Обычный 7 4 5 3 2 2 2 4" xfId="2262"/>
    <cellStyle name="Обычный 7 4 5 3 2 2 2 5" xfId="2263"/>
    <cellStyle name="Обычный 7 4 5 3 2 2 2 6" xfId="2264"/>
    <cellStyle name="Обычный 7 4 5 3 2 2 2 7" xfId="2265"/>
    <cellStyle name="Обычный 7 4 5 3 2 2 2 8" xfId="2266"/>
    <cellStyle name="Обычный 7 4 5 3 2 2 2 9" xfId="2267"/>
    <cellStyle name="Обычный 7 4 5 3 2 2 3" xfId="2268"/>
    <cellStyle name="Обычный 7 4 5 3 2 2 4" xfId="2269"/>
    <cellStyle name="Обычный 7 4 5 3 2 2 5" xfId="2270"/>
    <cellStyle name="Обычный 7 4 5 3 2 2 6" xfId="2271"/>
    <cellStyle name="Обычный 7 4 5 3 2 2 7" xfId="2272"/>
    <cellStyle name="Обычный 7 4 5 3 2 2 8" xfId="2273"/>
    <cellStyle name="Обычный 7 4 5 3 2 2 9" xfId="2274"/>
    <cellStyle name="Обычный 7 4 5 3 2 3" xfId="2275"/>
    <cellStyle name="Обычный 7 4 5 3 2 3 10" xfId="2276"/>
    <cellStyle name="Обычный 7 4 5 3 2 3 11" xfId="2277"/>
    <cellStyle name="Обычный 7 4 5 3 2 3 12" xfId="2278"/>
    <cellStyle name="Обычный 7 4 5 3 2 3 13" xfId="2279"/>
    <cellStyle name="Обычный 7 4 5 3 2 3 2" xfId="2280"/>
    <cellStyle name="Обычный 7 4 5 3 2 3 2 10" xfId="2281"/>
    <cellStyle name="Обычный 7 4 5 3 2 3 2 2" xfId="2282"/>
    <cellStyle name="Обычный 7 4 5 3 2 3 2 2 2" xfId="2283"/>
    <cellStyle name="Обычный 7 4 5 3 2 3 2 2 3" xfId="2284"/>
    <cellStyle name="Обычный 7 4 5 3 2 3 2 2 4" xfId="2285"/>
    <cellStyle name="Обычный 7 4 5 3 2 3 2 2 5" xfId="2286"/>
    <cellStyle name="Обычный 7 4 5 3 2 3 2 2 6" xfId="2287"/>
    <cellStyle name="Обычный 7 4 5 3 2 3 2 2 7" xfId="2288"/>
    <cellStyle name="Обычный 7 4 5 3 2 3 2 2 8" xfId="2289"/>
    <cellStyle name="Обычный 7 4 5 3 2 3 2 2 9" xfId="2290"/>
    <cellStyle name="Обычный 7 4 5 3 2 3 2 3" xfId="2291"/>
    <cellStyle name="Обычный 7 4 5 3 2 3 2 4" xfId="2292"/>
    <cellStyle name="Обычный 7 4 5 3 2 3 2 5" xfId="2293"/>
    <cellStyle name="Обычный 7 4 5 3 2 3 2 6" xfId="2294"/>
    <cellStyle name="Обычный 7 4 5 3 2 3 2 7" xfId="2295"/>
    <cellStyle name="Обычный 7 4 5 3 2 3 2 8" xfId="2296"/>
    <cellStyle name="Обычный 7 4 5 3 2 3 2 9" xfId="2297"/>
    <cellStyle name="Обычный 7 4 5 3 2 3 3" xfId="2298"/>
    <cellStyle name="Обычный 7 4 5 3 2 3 3 10" xfId="2299"/>
    <cellStyle name="Обычный 7 4 5 3 2 3 3 2" xfId="2300"/>
    <cellStyle name="Обычный 7 4 5 3 2 3 3 2 2" xfId="2301"/>
    <cellStyle name="Обычный 7 4 5 3 2 3 3 2 3" xfId="2302"/>
    <cellStyle name="Обычный 7 4 5 3 2 3 3 2 4" xfId="2303"/>
    <cellStyle name="Обычный 7 4 5 3 2 3 3 2 5" xfId="2304"/>
    <cellStyle name="Обычный 7 4 5 3 2 3 3 2 6" xfId="2305"/>
    <cellStyle name="Обычный 7 4 5 3 2 3 3 2 7" xfId="2306"/>
    <cellStyle name="Обычный 7 4 5 3 2 3 3 2 8" xfId="2307"/>
    <cellStyle name="Обычный 7 4 5 3 2 3 3 2 9" xfId="2308"/>
    <cellStyle name="Обычный 7 4 5 3 2 3 3 3" xfId="2309"/>
    <cellStyle name="Обычный 7 4 5 3 2 3 3 4" xfId="2310"/>
    <cellStyle name="Обычный 7 4 5 3 2 3 3 5" xfId="2311"/>
    <cellStyle name="Обычный 7 4 5 3 2 3 3 6" xfId="2312"/>
    <cellStyle name="Обычный 7 4 5 3 2 3 3 7" xfId="2313"/>
    <cellStyle name="Обычный 7 4 5 3 2 3 3 8" xfId="2314"/>
    <cellStyle name="Обычный 7 4 5 3 2 3 3 9" xfId="2315"/>
    <cellStyle name="Обычный 7 4 5 3 2 3 4" xfId="2316"/>
    <cellStyle name="Обычный 7 4 5 3 2 3 4 10" xfId="2317"/>
    <cellStyle name="Обычный 7 4 5 3 2 3 4 11" xfId="2318"/>
    <cellStyle name="Обычный 7 4 5 3 2 3 4 2" xfId="2319"/>
    <cellStyle name="Обычный 7 4 5 3 2 3 4 2 10" xfId="2320"/>
    <cellStyle name="Обычный 7 4 5 3 2 3 4 2 2" xfId="2321"/>
    <cellStyle name="Обычный 7 4 5 3 2 3 4 2 2 2" xfId="2322"/>
    <cellStyle name="Обычный 7 4 5 3 2 3 4 2 2 3" xfId="2323"/>
    <cellStyle name="Обычный 7 4 5 3 2 3 4 2 2 4" xfId="2324"/>
    <cellStyle name="Обычный 7 4 5 3 2 3 4 2 2 5" xfId="2325"/>
    <cellStyle name="Обычный 7 4 5 3 2 3 4 2 2 6" xfId="2326"/>
    <cellStyle name="Обычный 7 4 5 3 2 3 4 2 2 7" xfId="2327"/>
    <cellStyle name="Обычный 7 4 5 3 2 3 4 2 2 8" xfId="2328"/>
    <cellStyle name="Обычный 7 4 5 3 2 3 4 2 2 9" xfId="2329"/>
    <cellStyle name="Обычный 7 4 5 3 2 3 4 2 3" xfId="2330"/>
    <cellStyle name="Обычный 7 4 5 3 2 3 4 2 4" xfId="2331"/>
    <cellStyle name="Обычный 7 4 5 3 2 3 4 2 5" xfId="2332"/>
    <cellStyle name="Обычный 7 4 5 3 2 3 4 2 6" xfId="2333"/>
    <cellStyle name="Обычный 7 4 5 3 2 3 4 2 7" xfId="2334"/>
    <cellStyle name="Обычный 7 4 5 3 2 3 4 2 8" xfId="2335"/>
    <cellStyle name="Обычный 7 4 5 3 2 3 4 2 9" xfId="2336"/>
    <cellStyle name="Обычный 7 4 5 3 2 3 4 3" xfId="2337"/>
    <cellStyle name="Обычный 7 4 5 3 2 3 4 3 2" xfId="2338"/>
    <cellStyle name="Обычный 7 4 5 3 2 3 4 3 3" xfId="2339"/>
    <cellStyle name="Обычный 7 4 5 3 2 3 4 3 4" xfId="2340"/>
    <cellStyle name="Обычный 7 4 5 3 2 3 4 3 5" xfId="2341"/>
    <cellStyle name="Обычный 7 4 5 3 2 3 4 3 6" xfId="2342"/>
    <cellStyle name="Обычный 7 4 5 3 2 3 4 3 7" xfId="2343"/>
    <cellStyle name="Обычный 7 4 5 3 2 3 4 3 8" xfId="2344"/>
    <cellStyle name="Обычный 7 4 5 3 2 3 4 3 9" xfId="2345"/>
    <cellStyle name="Обычный 7 4 5 3 2 3 4 4" xfId="2346"/>
    <cellStyle name="Обычный 7 4 5 3 2 3 4 5" xfId="2347"/>
    <cellStyle name="Обычный 7 4 5 3 2 3 4 6" xfId="2348"/>
    <cellStyle name="Обычный 7 4 5 3 2 3 4 7" xfId="2349"/>
    <cellStyle name="Обычный 7 4 5 3 2 3 4 8" xfId="2350"/>
    <cellStyle name="Обычный 7 4 5 3 2 3 4 9" xfId="2351"/>
    <cellStyle name="Обычный 7 4 5 3 2 3 5" xfId="2352"/>
    <cellStyle name="Обычный 7 4 5 3 2 3 5 2" xfId="2353"/>
    <cellStyle name="Обычный 7 4 5 3 2 3 5 3" xfId="2354"/>
    <cellStyle name="Обычный 7 4 5 3 2 3 5 4" xfId="2355"/>
    <cellStyle name="Обычный 7 4 5 3 2 3 5 5" xfId="2356"/>
    <cellStyle name="Обычный 7 4 5 3 2 3 5 6" xfId="2357"/>
    <cellStyle name="Обычный 7 4 5 3 2 3 5 7" xfId="2358"/>
    <cellStyle name="Обычный 7 4 5 3 2 3 5 8" xfId="2359"/>
    <cellStyle name="Обычный 7 4 5 3 2 3 5 9" xfId="2360"/>
    <cellStyle name="Обычный 7 4 5 3 2 3 6" xfId="2361"/>
    <cellStyle name="Обычный 7 4 5 3 2 3 7" xfId="2362"/>
    <cellStyle name="Обычный 7 4 5 3 2 3 8" xfId="2363"/>
    <cellStyle name="Обычный 7 4 5 3 2 3 9" xfId="2364"/>
    <cellStyle name="Обычный 7 4 5 3 2 4" xfId="2365"/>
    <cellStyle name="Обычный 7 4 5 3 2 4 2" xfId="2366"/>
    <cellStyle name="Обычный 7 4 5 3 2 4 3" xfId="2367"/>
    <cellStyle name="Обычный 7 4 5 3 2 4 4" xfId="2368"/>
    <cellStyle name="Обычный 7 4 5 3 2 4 5" xfId="2369"/>
    <cellStyle name="Обычный 7 4 5 3 2 4 6" xfId="2370"/>
    <cellStyle name="Обычный 7 4 5 3 2 4 7" xfId="2371"/>
    <cellStyle name="Обычный 7 4 5 3 2 4 8" xfId="2372"/>
    <cellStyle name="Обычный 7 4 5 3 2 4 9" xfId="2373"/>
    <cellStyle name="Обычный 7 4 5 3 2 5" xfId="2374"/>
    <cellStyle name="Обычный 7 4 5 3 2 6" xfId="2375"/>
    <cellStyle name="Обычный 7 4 5 3 2 7" xfId="2376"/>
    <cellStyle name="Обычный 7 4 5 3 2 8" xfId="2377"/>
    <cellStyle name="Обычный 7 4 5 3 2 9" xfId="2378"/>
    <cellStyle name="Обычный 7 4 5 3 3" xfId="2379"/>
    <cellStyle name="Обычный 7 4 5 3 3 2" xfId="2380"/>
    <cellStyle name="Обычный 7 4 5 3 3 3" xfId="2381"/>
    <cellStyle name="Обычный 7 4 5 3 3 4" xfId="2382"/>
    <cellStyle name="Обычный 7 4 5 3 3 5" xfId="2383"/>
    <cellStyle name="Обычный 7 4 5 3 3 6" xfId="2384"/>
    <cellStyle name="Обычный 7 4 5 3 3 7" xfId="2385"/>
    <cellStyle name="Обычный 7 4 5 3 3 8" xfId="2386"/>
    <cellStyle name="Обычный 7 4 5 3 3 9" xfId="2387"/>
    <cellStyle name="Обычный 7 4 5 3 4" xfId="2388"/>
    <cellStyle name="Обычный 7 4 5 3 5" xfId="2389"/>
    <cellStyle name="Обычный 7 4 5 3 6" xfId="2390"/>
    <cellStyle name="Обычный 7 4 5 3 7" xfId="2391"/>
    <cellStyle name="Обычный 7 4 5 3 8" xfId="2392"/>
    <cellStyle name="Обычный 7 4 5 3 9" xfId="2393"/>
    <cellStyle name="Обычный 7 4 5 4" xfId="2394"/>
    <cellStyle name="Обычный 7 4 5 4 2" xfId="2395"/>
    <cellStyle name="Обычный 7 4 5 4 3" xfId="2396"/>
    <cellStyle name="Обычный 7 4 5 4 4" xfId="2397"/>
    <cellStyle name="Обычный 7 4 5 4 5" xfId="2398"/>
    <cellStyle name="Обычный 7 4 5 4 6" xfId="2399"/>
    <cellStyle name="Обычный 7 4 5 4 7" xfId="2400"/>
    <cellStyle name="Обычный 7 4 5 4 8" xfId="2401"/>
    <cellStyle name="Обычный 7 4 5 4 9" xfId="2402"/>
    <cellStyle name="Обычный 7 4 5 5" xfId="2403"/>
    <cellStyle name="Обычный 7 4 5 6" xfId="2404"/>
    <cellStyle name="Обычный 7 4 5 7" xfId="2405"/>
    <cellStyle name="Обычный 7 4 5 8" xfId="2406"/>
    <cellStyle name="Обычный 7 4 5 9" xfId="2407"/>
    <cellStyle name="Обычный 7 4 6" xfId="2408"/>
    <cellStyle name="Обычный 7 4 6 10" xfId="2409"/>
    <cellStyle name="Обычный 7 4 6 2" xfId="2410"/>
    <cellStyle name="Обычный 7 4 6 2 2" xfId="2411"/>
    <cellStyle name="Обычный 7 4 6 2 3" xfId="2412"/>
    <cellStyle name="Обычный 7 4 6 2 4" xfId="2413"/>
    <cellStyle name="Обычный 7 4 6 2 5" xfId="2414"/>
    <cellStyle name="Обычный 7 4 6 2 6" xfId="2415"/>
    <cellStyle name="Обычный 7 4 6 2 7" xfId="2416"/>
    <cellStyle name="Обычный 7 4 6 2 8" xfId="2417"/>
    <cellStyle name="Обычный 7 4 6 2 9" xfId="2418"/>
    <cellStyle name="Обычный 7 4 6 3" xfId="2419"/>
    <cellStyle name="Обычный 7 4 6 4" xfId="2420"/>
    <cellStyle name="Обычный 7 4 6 5" xfId="2421"/>
    <cellStyle name="Обычный 7 4 6 6" xfId="2422"/>
    <cellStyle name="Обычный 7 4 6 7" xfId="2423"/>
    <cellStyle name="Обычный 7 4 6 8" xfId="2424"/>
    <cellStyle name="Обычный 7 4 6 9" xfId="2425"/>
    <cellStyle name="Обычный 7 4 7" xfId="2426"/>
    <cellStyle name="Обычный 7 4 7 2" xfId="2427"/>
    <cellStyle name="Обычный 7 4 7 3" xfId="2428"/>
    <cellStyle name="Обычный 7 4 7 4" xfId="2429"/>
    <cellStyle name="Обычный 7 4 7 5" xfId="2430"/>
    <cellStyle name="Обычный 7 4 7 6" xfId="2431"/>
    <cellStyle name="Обычный 7 4 7 7" xfId="2432"/>
    <cellStyle name="Обычный 7 4 7 8" xfId="2433"/>
    <cellStyle name="Обычный 7 4 7 9" xfId="2434"/>
    <cellStyle name="Обычный 7 4 8" xfId="2435"/>
    <cellStyle name="Обычный 7 4 9" xfId="2436"/>
    <cellStyle name="Обычный 7 40" xfId="2437"/>
    <cellStyle name="Обычный 7 41" xfId="2438"/>
    <cellStyle name="Обычный 7 42" xfId="2439"/>
    <cellStyle name="Обычный 7 43" xfId="2440"/>
    <cellStyle name="Обычный 7 44" xfId="2441"/>
    <cellStyle name="Обычный 7 45" xfId="2442"/>
    <cellStyle name="Обычный 7 46" xfId="2443"/>
    <cellStyle name="Обычный 7 47" xfId="2444"/>
    <cellStyle name="Обычный 7 48" xfId="2445"/>
    <cellStyle name="Обычный 7 49" xfId="2446"/>
    <cellStyle name="Обычный 7 5" xfId="2447"/>
    <cellStyle name="Обычный 7 5 10" xfId="2448"/>
    <cellStyle name="Обычный 7 5 11" xfId="2449"/>
    <cellStyle name="Обычный 7 5 12" xfId="2450"/>
    <cellStyle name="Обычный 7 5 13" xfId="2451"/>
    <cellStyle name="Обычный 7 5 14" xfId="2452"/>
    <cellStyle name="Обычный 7 5 2" xfId="2453"/>
    <cellStyle name="Обычный 7 5 2 10" xfId="2454"/>
    <cellStyle name="Обычный 7 5 2 2" xfId="2455"/>
    <cellStyle name="Обычный 7 5 2 2 2" xfId="2456"/>
    <cellStyle name="Обычный 7 5 2 2 3" xfId="2457"/>
    <cellStyle name="Обычный 7 5 2 2 4" xfId="2458"/>
    <cellStyle name="Обычный 7 5 2 2 5" xfId="2459"/>
    <cellStyle name="Обычный 7 5 2 2 6" xfId="2460"/>
    <cellStyle name="Обычный 7 5 2 2 7" xfId="2461"/>
    <cellStyle name="Обычный 7 5 2 2 8" xfId="2462"/>
    <cellStyle name="Обычный 7 5 2 2 9" xfId="2463"/>
    <cellStyle name="Обычный 7 5 2 3" xfId="2464"/>
    <cellStyle name="Обычный 7 5 2 4" xfId="2465"/>
    <cellStyle name="Обычный 7 5 2 5" xfId="2466"/>
    <cellStyle name="Обычный 7 5 2 6" xfId="2467"/>
    <cellStyle name="Обычный 7 5 2 7" xfId="2468"/>
    <cellStyle name="Обычный 7 5 2 8" xfId="2469"/>
    <cellStyle name="Обычный 7 5 2 9" xfId="2470"/>
    <cellStyle name="Обычный 7 5 3" xfId="2471"/>
    <cellStyle name="Обычный 7 5 3 10" xfId="2472"/>
    <cellStyle name="Обычный 7 5 3 2" xfId="2473"/>
    <cellStyle name="Обычный 7 5 3 2 2" xfId="2474"/>
    <cellStyle name="Обычный 7 5 3 2 3" xfId="2475"/>
    <cellStyle name="Обычный 7 5 3 2 4" xfId="2476"/>
    <cellStyle name="Обычный 7 5 3 2 5" xfId="2477"/>
    <cellStyle name="Обычный 7 5 3 2 6" xfId="2478"/>
    <cellStyle name="Обычный 7 5 3 2 7" xfId="2479"/>
    <cellStyle name="Обычный 7 5 3 2 8" xfId="2480"/>
    <cellStyle name="Обычный 7 5 3 2 9" xfId="2481"/>
    <cellStyle name="Обычный 7 5 3 3" xfId="2482"/>
    <cellStyle name="Обычный 7 5 3 4" xfId="2483"/>
    <cellStyle name="Обычный 7 5 3 5" xfId="2484"/>
    <cellStyle name="Обычный 7 5 3 6" xfId="2485"/>
    <cellStyle name="Обычный 7 5 3 7" xfId="2486"/>
    <cellStyle name="Обычный 7 5 3 8" xfId="2487"/>
    <cellStyle name="Обычный 7 5 3 9" xfId="2488"/>
    <cellStyle name="Обычный 7 5 4" xfId="2489"/>
    <cellStyle name="Обычный 7 5 4 10" xfId="2490"/>
    <cellStyle name="Обычный 7 5 4 2" xfId="2491"/>
    <cellStyle name="Обычный 7 5 4 2 2" xfId="2492"/>
    <cellStyle name="Обычный 7 5 4 2 3" xfId="2493"/>
    <cellStyle name="Обычный 7 5 4 2 4" xfId="2494"/>
    <cellStyle name="Обычный 7 5 4 2 5" xfId="2495"/>
    <cellStyle name="Обычный 7 5 4 2 6" xfId="2496"/>
    <cellStyle name="Обычный 7 5 4 2 7" xfId="2497"/>
    <cellStyle name="Обычный 7 5 4 2 8" xfId="2498"/>
    <cellStyle name="Обычный 7 5 4 2 9" xfId="2499"/>
    <cellStyle name="Обычный 7 5 4 3" xfId="2500"/>
    <cellStyle name="Обычный 7 5 4 4" xfId="2501"/>
    <cellStyle name="Обычный 7 5 4 5" xfId="2502"/>
    <cellStyle name="Обычный 7 5 4 6" xfId="2503"/>
    <cellStyle name="Обычный 7 5 4 7" xfId="2504"/>
    <cellStyle name="Обычный 7 5 4 8" xfId="2505"/>
    <cellStyle name="Обычный 7 5 4 9" xfId="2506"/>
    <cellStyle name="Обычный 7 5 5" xfId="2507"/>
    <cellStyle name="Обычный 7 5 5 10" xfId="2508"/>
    <cellStyle name="Обычный 7 5 5 11" xfId="2509"/>
    <cellStyle name="Обычный 7 5 5 12" xfId="2510"/>
    <cellStyle name="Обычный 7 5 5 2" xfId="2511"/>
    <cellStyle name="Обычный 7 5 5 2 10" xfId="2512"/>
    <cellStyle name="Обычный 7 5 5 2 2" xfId="2513"/>
    <cellStyle name="Обычный 7 5 5 2 2 2" xfId="2514"/>
    <cellStyle name="Обычный 7 5 5 2 2 3" xfId="2515"/>
    <cellStyle name="Обычный 7 5 5 2 2 4" xfId="2516"/>
    <cellStyle name="Обычный 7 5 5 2 2 5" xfId="2517"/>
    <cellStyle name="Обычный 7 5 5 2 2 6" xfId="2518"/>
    <cellStyle name="Обычный 7 5 5 2 2 7" xfId="2519"/>
    <cellStyle name="Обычный 7 5 5 2 2 8" xfId="2520"/>
    <cellStyle name="Обычный 7 5 5 2 2 9" xfId="2521"/>
    <cellStyle name="Обычный 7 5 5 2 3" xfId="2522"/>
    <cellStyle name="Обычный 7 5 5 2 4" xfId="2523"/>
    <cellStyle name="Обычный 7 5 5 2 5" xfId="2524"/>
    <cellStyle name="Обычный 7 5 5 2 6" xfId="2525"/>
    <cellStyle name="Обычный 7 5 5 2 7" xfId="2526"/>
    <cellStyle name="Обычный 7 5 5 2 8" xfId="2527"/>
    <cellStyle name="Обычный 7 5 5 2 9" xfId="2528"/>
    <cellStyle name="Обычный 7 5 5 3" xfId="2529"/>
    <cellStyle name="Обычный 7 5 5 3 10" xfId="2530"/>
    <cellStyle name="Обычный 7 5 5 3 11" xfId="2531"/>
    <cellStyle name="Обычный 7 5 5 3 2" xfId="2532"/>
    <cellStyle name="Обычный 7 5 5 3 2 10" xfId="2533"/>
    <cellStyle name="Обычный 7 5 5 3 2 11" xfId="2534"/>
    <cellStyle name="Обычный 7 5 5 3 2 12" xfId="2535"/>
    <cellStyle name="Обычный 7 5 5 3 2 2" xfId="2536"/>
    <cellStyle name="Обычный 7 5 5 3 2 2 10" xfId="2537"/>
    <cellStyle name="Обычный 7 5 5 3 2 2 2" xfId="2538"/>
    <cellStyle name="Обычный 7 5 5 3 2 2 2 2" xfId="2539"/>
    <cellStyle name="Обычный 7 5 5 3 2 2 2 3" xfId="2540"/>
    <cellStyle name="Обычный 7 5 5 3 2 2 2 4" xfId="2541"/>
    <cellStyle name="Обычный 7 5 5 3 2 2 2 5" xfId="2542"/>
    <cellStyle name="Обычный 7 5 5 3 2 2 2 6" xfId="2543"/>
    <cellStyle name="Обычный 7 5 5 3 2 2 2 7" xfId="2544"/>
    <cellStyle name="Обычный 7 5 5 3 2 2 2 8" xfId="2545"/>
    <cellStyle name="Обычный 7 5 5 3 2 2 2 9" xfId="2546"/>
    <cellStyle name="Обычный 7 5 5 3 2 2 3" xfId="2547"/>
    <cellStyle name="Обычный 7 5 5 3 2 2 4" xfId="2548"/>
    <cellStyle name="Обычный 7 5 5 3 2 2 5" xfId="2549"/>
    <cellStyle name="Обычный 7 5 5 3 2 2 6" xfId="2550"/>
    <cellStyle name="Обычный 7 5 5 3 2 2 7" xfId="2551"/>
    <cellStyle name="Обычный 7 5 5 3 2 2 8" xfId="2552"/>
    <cellStyle name="Обычный 7 5 5 3 2 2 9" xfId="2553"/>
    <cellStyle name="Обычный 7 5 5 3 2 3" xfId="2554"/>
    <cellStyle name="Обычный 7 5 5 3 2 3 10" xfId="2555"/>
    <cellStyle name="Обычный 7 5 5 3 2 3 11" xfId="2556"/>
    <cellStyle name="Обычный 7 5 5 3 2 3 12" xfId="2557"/>
    <cellStyle name="Обычный 7 5 5 3 2 3 13" xfId="2558"/>
    <cellStyle name="Обычный 7 5 5 3 2 3 14" xfId="2559"/>
    <cellStyle name="Обычный 7 5 5 3 2 3 2" xfId="2560"/>
    <cellStyle name="Обычный 7 5 5 3 2 3 2 10" xfId="2561"/>
    <cellStyle name="Обычный 7 5 5 3 2 3 2 2" xfId="2562"/>
    <cellStyle name="Обычный 7 5 5 3 2 3 2 2 2" xfId="2563"/>
    <cellStyle name="Обычный 7 5 5 3 2 3 2 2 3" xfId="2564"/>
    <cellStyle name="Обычный 7 5 5 3 2 3 2 2 4" xfId="2565"/>
    <cellStyle name="Обычный 7 5 5 3 2 3 2 2 5" xfId="2566"/>
    <cellStyle name="Обычный 7 5 5 3 2 3 2 2 6" xfId="2567"/>
    <cellStyle name="Обычный 7 5 5 3 2 3 2 2 7" xfId="2568"/>
    <cellStyle name="Обычный 7 5 5 3 2 3 2 2 8" xfId="2569"/>
    <cellStyle name="Обычный 7 5 5 3 2 3 2 2 9" xfId="2570"/>
    <cellStyle name="Обычный 7 5 5 3 2 3 2 3" xfId="2571"/>
    <cellStyle name="Обычный 7 5 5 3 2 3 2 4" xfId="2572"/>
    <cellStyle name="Обычный 7 5 5 3 2 3 2 5" xfId="2573"/>
    <cellStyle name="Обычный 7 5 5 3 2 3 2 6" xfId="2574"/>
    <cellStyle name="Обычный 7 5 5 3 2 3 2 7" xfId="2575"/>
    <cellStyle name="Обычный 7 5 5 3 2 3 2 8" xfId="2576"/>
    <cellStyle name="Обычный 7 5 5 3 2 3 2 9" xfId="2577"/>
    <cellStyle name="Обычный 7 5 5 3 2 3 3" xfId="2578"/>
    <cellStyle name="Обычный 7 5 5 3 2 3 3 10" xfId="2579"/>
    <cellStyle name="Обычный 7 5 5 3 2 3 3 2" xfId="2580"/>
    <cellStyle name="Обычный 7 5 5 3 2 3 3 2 2" xfId="2581"/>
    <cellStyle name="Обычный 7 5 5 3 2 3 3 2 3" xfId="2582"/>
    <cellStyle name="Обычный 7 5 5 3 2 3 3 2 4" xfId="2583"/>
    <cellStyle name="Обычный 7 5 5 3 2 3 3 2 5" xfId="2584"/>
    <cellStyle name="Обычный 7 5 5 3 2 3 3 2 6" xfId="2585"/>
    <cellStyle name="Обычный 7 5 5 3 2 3 3 2 7" xfId="2586"/>
    <cellStyle name="Обычный 7 5 5 3 2 3 3 2 8" xfId="2587"/>
    <cellStyle name="Обычный 7 5 5 3 2 3 3 2 9" xfId="2588"/>
    <cellStyle name="Обычный 7 5 5 3 2 3 3 3" xfId="2589"/>
    <cellStyle name="Обычный 7 5 5 3 2 3 3 4" xfId="2590"/>
    <cellStyle name="Обычный 7 5 5 3 2 3 3 5" xfId="2591"/>
    <cellStyle name="Обычный 7 5 5 3 2 3 3 6" xfId="2592"/>
    <cellStyle name="Обычный 7 5 5 3 2 3 3 7" xfId="2593"/>
    <cellStyle name="Обычный 7 5 5 3 2 3 3 8" xfId="2594"/>
    <cellStyle name="Обычный 7 5 5 3 2 3 3 9" xfId="2595"/>
    <cellStyle name="Обычный 7 5 5 3 2 3 4" xfId="2596"/>
    <cellStyle name="Обычный 7 5 5 3 2 3 4 10" xfId="2597"/>
    <cellStyle name="Обычный 7 5 5 3 2 3 4 2" xfId="2598"/>
    <cellStyle name="Обычный 7 5 5 3 2 3 4 2 2" xfId="2599"/>
    <cellStyle name="Обычный 7 5 5 3 2 3 4 2 3" xfId="2600"/>
    <cellStyle name="Обычный 7 5 5 3 2 3 4 2 4" xfId="2601"/>
    <cellStyle name="Обычный 7 5 5 3 2 3 4 2 5" xfId="2602"/>
    <cellStyle name="Обычный 7 5 5 3 2 3 4 2 6" xfId="2603"/>
    <cellStyle name="Обычный 7 5 5 3 2 3 4 2 7" xfId="2604"/>
    <cellStyle name="Обычный 7 5 5 3 2 3 4 2 8" xfId="2605"/>
    <cellStyle name="Обычный 7 5 5 3 2 3 4 2 9" xfId="2606"/>
    <cellStyle name="Обычный 7 5 5 3 2 3 4 3" xfId="2607"/>
    <cellStyle name="Обычный 7 5 5 3 2 3 4 4" xfId="2608"/>
    <cellStyle name="Обычный 7 5 5 3 2 3 4 5" xfId="2609"/>
    <cellStyle name="Обычный 7 5 5 3 2 3 4 6" xfId="2610"/>
    <cellStyle name="Обычный 7 5 5 3 2 3 4 7" xfId="2611"/>
    <cellStyle name="Обычный 7 5 5 3 2 3 4 8" xfId="2612"/>
    <cellStyle name="Обычный 7 5 5 3 2 3 4 9" xfId="2613"/>
    <cellStyle name="Обычный 7 5 5 3 2 3 5" xfId="2614"/>
    <cellStyle name="Обычный 7 5 5 3 2 3 5 10" xfId="2615"/>
    <cellStyle name="Обычный 7 5 5 3 2 3 5 2" xfId="2616"/>
    <cellStyle name="Обычный 7 5 5 3 2 3 5 2 2" xfId="2617"/>
    <cellStyle name="Обычный 7 5 5 3 2 3 5 2 3" xfId="2618"/>
    <cellStyle name="Обычный 7 5 5 3 2 3 5 2 4" xfId="2619"/>
    <cellStyle name="Обычный 7 5 5 3 2 3 5 2 5" xfId="2620"/>
    <cellStyle name="Обычный 7 5 5 3 2 3 5 2 6" xfId="2621"/>
    <cellStyle name="Обычный 7 5 5 3 2 3 5 2 7" xfId="2622"/>
    <cellStyle name="Обычный 7 5 5 3 2 3 5 2 8" xfId="2623"/>
    <cellStyle name="Обычный 7 5 5 3 2 3 5 2 9" xfId="2624"/>
    <cellStyle name="Обычный 7 5 5 3 2 3 5 3" xfId="2625"/>
    <cellStyle name="Обычный 7 5 5 3 2 3 5 4" xfId="2626"/>
    <cellStyle name="Обычный 7 5 5 3 2 3 5 5" xfId="2627"/>
    <cellStyle name="Обычный 7 5 5 3 2 3 5 6" xfId="2628"/>
    <cellStyle name="Обычный 7 5 5 3 2 3 5 7" xfId="2629"/>
    <cellStyle name="Обычный 7 5 5 3 2 3 5 8" xfId="2630"/>
    <cellStyle name="Обычный 7 5 5 3 2 3 5 9" xfId="2631"/>
    <cellStyle name="Обычный 7 5 5 3 2 3 6" xfId="2632"/>
    <cellStyle name="Обычный 7 5 5 3 2 3 6 2" xfId="2633"/>
    <cellStyle name="Обычный 7 5 5 3 2 3 6 3" xfId="2634"/>
    <cellStyle name="Обычный 7 5 5 3 2 3 6 4" xfId="2635"/>
    <cellStyle name="Обычный 7 5 5 3 2 3 6 5" xfId="2636"/>
    <cellStyle name="Обычный 7 5 5 3 2 3 6 6" xfId="2637"/>
    <cellStyle name="Обычный 7 5 5 3 2 3 6 7" xfId="2638"/>
    <cellStyle name="Обычный 7 5 5 3 2 3 6 8" xfId="2639"/>
    <cellStyle name="Обычный 7 5 5 3 2 3 6 9" xfId="2640"/>
    <cellStyle name="Обычный 7 5 5 3 2 3 7" xfId="2641"/>
    <cellStyle name="Обычный 7 5 5 3 2 3 8" xfId="2642"/>
    <cellStyle name="Обычный 7 5 5 3 2 3 9" xfId="2643"/>
    <cellStyle name="Обычный 7 5 5 3 2 4" xfId="2644"/>
    <cellStyle name="Обычный 7 5 5 3 2 4 2" xfId="2645"/>
    <cellStyle name="Обычный 7 5 5 3 2 4 3" xfId="2646"/>
    <cellStyle name="Обычный 7 5 5 3 2 4 4" xfId="2647"/>
    <cellStyle name="Обычный 7 5 5 3 2 4 5" xfId="2648"/>
    <cellStyle name="Обычный 7 5 5 3 2 4 6" xfId="2649"/>
    <cellStyle name="Обычный 7 5 5 3 2 4 7" xfId="2650"/>
    <cellStyle name="Обычный 7 5 5 3 2 4 8" xfId="2651"/>
    <cellStyle name="Обычный 7 5 5 3 2 4 9" xfId="2652"/>
    <cellStyle name="Обычный 7 5 5 3 2 5" xfId="2653"/>
    <cellStyle name="Обычный 7 5 5 3 2 6" xfId="2654"/>
    <cellStyle name="Обычный 7 5 5 3 2 7" xfId="2655"/>
    <cellStyle name="Обычный 7 5 5 3 2 8" xfId="2656"/>
    <cellStyle name="Обычный 7 5 5 3 2 9" xfId="2657"/>
    <cellStyle name="Обычный 7 5 5 3 3" xfId="2658"/>
    <cellStyle name="Обычный 7 5 5 3 3 2" xfId="2659"/>
    <cellStyle name="Обычный 7 5 5 3 3 3" xfId="2660"/>
    <cellStyle name="Обычный 7 5 5 3 3 4" xfId="2661"/>
    <cellStyle name="Обычный 7 5 5 3 3 5" xfId="2662"/>
    <cellStyle name="Обычный 7 5 5 3 3 6" xfId="2663"/>
    <cellStyle name="Обычный 7 5 5 3 3 7" xfId="2664"/>
    <cellStyle name="Обычный 7 5 5 3 3 8" xfId="2665"/>
    <cellStyle name="Обычный 7 5 5 3 3 9" xfId="2666"/>
    <cellStyle name="Обычный 7 5 5 3 4" xfId="2667"/>
    <cellStyle name="Обычный 7 5 5 3 5" xfId="2668"/>
    <cellStyle name="Обычный 7 5 5 3 6" xfId="2669"/>
    <cellStyle name="Обычный 7 5 5 3 7" xfId="2670"/>
    <cellStyle name="Обычный 7 5 5 3 8" xfId="2671"/>
    <cellStyle name="Обычный 7 5 5 3 9" xfId="2672"/>
    <cellStyle name="Обычный 7 5 5 4" xfId="2673"/>
    <cellStyle name="Обычный 7 5 5 4 2" xfId="2674"/>
    <cellStyle name="Обычный 7 5 5 4 3" xfId="2675"/>
    <cellStyle name="Обычный 7 5 5 4 4" xfId="2676"/>
    <cellStyle name="Обычный 7 5 5 4 5" xfId="2677"/>
    <cellStyle name="Обычный 7 5 5 4 6" xfId="2678"/>
    <cellStyle name="Обычный 7 5 5 4 7" xfId="2679"/>
    <cellStyle name="Обычный 7 5 5 4 8" xfId="2680"/>
    <cellStyle name="Обычный 7 5 5 4 9" xfId="2681"/>
    <cellStyle name="Обычный 7 5 5 5" xfId="2682"/>
    <cellStyle name="Обычный 7 5 5 6" xfId="2683"/>
    <cellStyle name="Обычный 7 5 5 7" xfId="2684"/>
    <cellStyle name="Обычный 7 5 5 8" xfId="2685"/>
    <cellStyle name="Обычный 7 5 5 9" xfId="2686"/>
    <cellStyle name="Обычный 7 5 6" xfId="2687"/>
    <cellStyle name="Обычный 7 5 6 2" xfId="2688"/>
    <cellStyle name="Обычный 7 5 6 3" xfId="2689"/>
    <cellStyle name="Обычный 7 5 6 4" xfId="2690"/>
    <cellStyle name="Обычный 7 5 6 5" xfId="2691"/>
    <cellStyle name="Обычный 7 5 6 6" xfId="2692"/>
    <cellStyle name="Обычный 7 5 6 7" xfId="2693"/>
    <cellStyle name="Обычный 7 5 6 8" xfId="2694"/>
    <cellStyle name="Обычный 7 5 6 9" xfId="2695"/>
    <cellStyle name="Обычный 7 5 7" xfId="2696"/>
    <cellStyle name="Обычный 7 5 8" xfId="2697"/>
    <cellStyle name="Обычный 7 5 9" xfId="2698"/>
    <cellStyle name="Обычный 7 50" xfId="2699"/>
    <cellStyle name="Обычный 7 51" xfId="2700"/>
    <cellStyle name="Обычный 7 52" xfId="2701"/>
    <cellStyle name="Обычный 7 53" xfId="2702"/>
    <cellStyle name="Обычный 7 54" xfId="2703"/>
    <cellStyle name="Обычный 7 55" xfId="2704"/>
    <cellStyle name="Обычный 7 56" xfId="2705"/>
    <cellStyle name="Обычный 7 57" xfId="2706"/>
    <cellStyle name="Обычный 7 58" xfId="2707"/>
    <cellStyle name="Обычный 7 59" xfId="2708"/>
    <cellStyle name="Обычный 7 6" xfId="2709"/>
    <cellStyle name="Обычный 7 6 10" xfId="2710"/>
    <cellStyle name="Обычный 7 6 2" xfId="2711"/>
    <cellStyle name="Обычный 7 6 2 2" xfId="2712"/>
    <cellStyle name="Обычный 7 6 2 3" xfId="2713"/>
    <cellStyle name="Обычный 7 6 2 4" xfId="2714"/>
    <cellStyle name="Обычный 7 6 2 5" xfId="2715"/>
    <cellStyle name="Обычный 7 6 2 6" xfId="2716"/>
    <cellStyle name="Обычный 7 6 2 7" xfId="2717"/>
    <cellStyle name="Обычный 7 6 2 8" xfId="2718"/>
    <cellStyle name="Обычный 7 6 2 9" xfId="2719"/>
    <cellStyle name="Обычный 7 6 3" xfId="2720"/>
    <cellStyle name="Обычный 7 6 4" xfId="2721"/>
    <cellStyle name="Обычный 7 6 5" xfId="2722"/>
    <cellStyle name="Обычный 7 6 6" xfId="2723"/>
    <cellStyle name="Обычный 7 6 7" xfId="2724"/>
    <cellStyle name="Обычный 7 6 8" xfId="2725"/>
    <cellStyle name="Обычный 7 6 9" xfId="2726"/>
    <cellStyle name="Обычный 7 60" xfId="2727"/>
    <cellStyle name="Обычный 7 61" xfId="2728"/>
    <cellStyle name="Обычный 7 62" xfId="2729"/>
    <cellStyle name="Обычный 7 63" xfId="2730"/>
    <cellStyle name="Обычный 7 64" xfId="2731"/>
    <cellStyle name="Обычный 7 65" xfId="2732"/>
    <cellStyle name="Обычный 7 66" xfId="2733"/>
    <cellStyle name="Обычный 7 67" xfId="2734"/>
    <cellStyle name="Обычный 7 68" xfId="2735"/>
    <cellStyle name="Обычный 7 69" xfId="2736"/>
    <cellStyle name="Обычный 7 7" xfId="2737"/>
    <cellStyle name="Обычный 7 7 10" xfId="2738"/>
    <cellStyle name="Обычный 7 7 2" xfId="2739"/>
    <cellStyle name="Обычный 7 7 2 2" xfId="2740"/>
    <cellStyle name="Обычный 7 7 2 3" xfId="2741"/>
    <cellStyle name="Обычный 7 7 2 4" xfId="2742"/>
    <cellStyle name="Обычный 7 7 2 5" xfId="2743"/>
    <cellStyle name="Обычный 7 7 2 6" xfId="2744"/>
    <cellStyle name="Обычный 7 7 2 7" xfId="2745"/>
    <cellStyle name="Обычный 7 7 2 8" xfId="2746"/>
    <cellStyle name="Обычный 7 7 2 9" xfId="2747"/>
    <cellStyle name="Обычный 7 7 3" xfId="2748"/>
    <cellStyle name="Обычный 7 7 4" xfId="2749"/>
    <cellStyle name="Обычный 7 7 5" xfId="2750"/>
    <cellStyle name="Обычный 7 7 6" xfId="2751"/>
    <cellStyle name="Обычный 7 7 7" xfId="2752"/>
    <cellStyle name="Обычный 7 7 8" xfId="2753"/>
    <cellStyle name="Обычный 7 7 9" xfId="2754"/>
    <cellStyle name="Обычный 7 70" xfId="2755"/>
    <cellStyle name="Обычный 7 71" xfId="2756"/>
    <cellStyle name="Обычный 7 72" xfId="2757"/>
    <cellStyle name="Обычный 7 73" xfId="2758"/>
    <cellStyle name="Обычный 7 74" xfId="2759"/>
    <cellStyle name="Обычный 7 75" xfId="2760"/>
    <cellStyle name="Обычный 7 76" xfId="2761"/>
    <cellStyle name="Обычный 7 77" xfId="2762"/>
    <cellStyle name="Обычный 7 78" xfId="2763"/>
    <cellStyle name="Обычный 7 79" xfId="2764"/>
    <cellStyle name="Обычный 7 8" xfId="2765"/>
    <cellStyle name="Обычный 7 8 10" xfId="2766"/>
    <cellStyle name="Обычный 7 8 2" xfId="2767"/>
    <cellStyle name="Обычный 7 8 2 2" xfId="2768"/>
    <cellStyle name="Обычный 7 8 2 3" xfId="2769"/>
    <cellStyle name="Обычный 7 8 2 4" xfId="2770"/>
    <cellStyle name="Обычный 7 8 2 5" xfId="2771"/>
    <cellStyle name="Обычный 7 8 2 6" xfId="2772"/>
    <cellStyle name="Обычный 7 8 2 7" xfId="2773"/>
    <cellStyle name="Обычный 7 8 2 8" xfId="2774"/>
    <cellStyle name="Обычный 7 8 2 9" xfId="2775"/>
    <cellStyle name="Обычный 7 8 3" xfId="2776"/>
    <cellStyle name="Обычный 7 8 4" xfId="2777"/>
    <cellStyle name="Обычный 7 8 5" xfId="2778"/>
    <cellStyle name="Обычный 7 8 6" xfId="2779"/>
    <cellStyle name="Обычный 7 8 7" xfId="2780"/>
    <cellStyle name="Обычный 7 8 8" xfId="2781"/>
    <cellStyle name="Обычный 7 8 9" xfId="2782"/>
    <cellStyle name="Обычный 7 80" xfId="2783"/>
    <cellStyle name="Обычный 7 81" xfId="2784"/>
    <cellStyle name="Обычный 7 82" xfId="2785"/>
    <cellStyle name="Обычный 7 83" xfId="2786"/>
    <cellStyle name="Обычный 7 84" xfId="2787"/>
    <cellStyle name="Обычный 7 85" xfId="2788"/>
    <cellStyle name="Обычный 7 86" xfId="2789"/>
    <cellStyle name="Обычный 7 87" xfId="2790"/>
    <cellStyle name="Обычный 7 88" xfId="2791"/>
    <cellStyle name="Обычный 7 89" xfId="2792"/>
    <cellStyle name="Обычный 7 9" xfId="2793"/>
    <cellStyle name="Обычный 7 9 10" xfId="2794"/>
    <cellStyle name="Обычный 7 9 11" xfId="2795"/>
    <cellStyle name="Обычный 7 9 12" xfId="2796"/>
    <cellStyle name="Обычный 7 9 2" xfId="2797"/>
    <cellStyle name="Обычный 7 9 2 10" xfId="2798"/>
    <cellStyle name="Обычный 7 9 2 2" xfId="2799"/>
    <cellStyle name="Обычный 7 9 2 2 2" xfId="2800"/>
    <cellStyle name="Обычный 7 9 2 2 3" xfId="2801"/>
    <cellStyle name="Обычный 7 9 2 2 4" xfId="2802"/>
    <cellStyle name="Обычный 7 9 2 2 5" xfId="2803"/>
    <cellStyle name="Обычный 7 9 2 2 6" xfId="2804"/>
    <cellStyle name="Обычный 7 9 2 2 7" xfId="2805"/>
    <cellStyle name="Обычный 7 9 2 2 8" xfId="2806"/>
    <cellStyle name="Обычный 7 9 2 2 9" xfId="2807"/>
    <cellStyle name="Обычный 7 9 2 3" xfId="2808"/>
    <cellStyle name="Обычный 7 9 2 4" xfId="2809"/>
    <cellStyle name="Обычный 7 9 2 5" xfId="2810"/>
    <cellStyle name="Обычный 7 9 2 6" xfId="2811"/>
    <cellStyle name="Обычный 7 9 2 7" xfId="2812"/>
    <cellStyle name="Обычный 7 9 2 8" xfId="2813"/>
    <cellStyle name="Обычный 7 9 2 9" xfId="2814"/>
    <cellStyle name="Обычный 7 9 3" xfId="2815"/>
    <cellStyle name="Обычный 7 9 3 10" xfId="2816"/>
    <cellStyle name="Обычный 7 9 3 11" xfId="2817"/>
    <cellStyle name="Обычный 7 9 3 2" xfId="2818"/>
    <cellStyle name="Обычный 7 9 3 2 10" xfId="2819"/>
    <cellStyle name="Обычный 7 9 3 2 11" xfId="2820"/>
    <cellStyle name="Обычный 7 9 3 2 12" xfId="2821"/>
    <cellStyle name="Обычный 7 9 3 2 2" xfId="2822"/>
    <cellStyle name="Обычный 7 9 3 2 2 10" xfId="2823"/>
    <cellStyle name="Обычный 7 9 3 2 2 2" xfId="2824"/>
    <cellStyle name="Обычный 7 9 3 2 2 2 2" xfId="2825"/>
    <cellStyle name="Обычный 7 9 3 2 2 2 3" xfId="2826"/>
    <cellStyle name="Обычный 7 9 3 2 2 2 4" xfId="2827"/>
    <cellStyle name="Обычный 7 9 3 2 2 2 5" xfId="2828"/>
    <cellStyle name="Обычный 7 9 3 2 2 2 6" xfId="2829"/>
    <cellStyle name="Обычный 7 9 3 2 2 2 7" xfId="2830"/>
    <cellStyle name="Обычный 7 9 3 2 2 2 8" xfId="2831"/>
    <cellStyle name="Обычный 7 9 3 2 2 2 9" xfId="2832"/>
    <cellStyle name="Обычный 7 9 3 2 2 3" xfId="2833"/>
    <cellStyle name="Обычный 7 9 3 2 2 4" xfId="2834"/>
    <cellStyle name="Обычный 7 9 3 2 2 5" xfId="2835"/>
    <cellStyle name="Обычный 7 9 3 2 2 6" xfId="2836"/>
    <cellStyle name="Обычный 7 9 3 2 2 7" xfId="2837"/>
    <cellStyle name="Обычный 7 9 3 2 2 8" xfId="2838"/>
    <cellStyle name="Обычный 7 9 3 2 2 9" xfId="2839"/>
    <cellStyle name="Обычный 7 9 3 2 3" xfId="2840"/>
    <cellStyle name="Обычный 7 9 3 2 3 10" xfId="2841"/>
    <cellStyle name="Обычный 7 9 3 2 3 11" xfId="2842"/>
    <cellStyle name="Обычный 7 9 3 2 3 12" xfId="2843"/>
    <cellStyle name="Обычный 7 9 3 2 3 13" xfId="2844"/>
    <cellStyle name="Обычный 7 9 3 2 3 14" xfId="2845"/>
    <cellStyle name="Обычный 7 9 3 2 3 15" xfId="2846"/>
    <cellStyle name="Обычный 7 9 3 2 3 16" xfId="2847"/>
    <cellStyle name="Обычный 7 9 3 2 3 2" xfId="2848"/>
    <cellStyle name="Обычный 7 9 3 2 3 2 10" xfId="2849"/>
    <cellStyle name="Обычный 7 9 3 2 3 2 2" xfId="2850"/>
    <cellStyle name="Обычный 7 9 3 2 3 2 2 2" xfId="2851"/>
    <cellStyle name="Обычный 7 9 3 2 3 2 2 3" xfId="2852"/>
    <cellStyle name="Обычный 7 9 3 2 3 2 2 4" xfId="2853"/>
    <cellStyle name="Обычный 7 9 3 2 3 2 2 5" xfId="2854"/>
    <cellStyle name="Обычный 7 9 3 2 3 2 2 6" xfId="2855"/>
    <cellStyle name="Обычный 7 9 3 2 3 2 2 7" xfId="2856"/>
    <cellStyle name="Обычный 7 9 3 2 3 2 2 8" xfId="2857"/>
    <cellStyle name="Обычный 7 9 3 2 3 2 2 9" xfId="2858"/>
    <cellStyle name="Обычный 7 9 3 2 3 2 3" xfId="2859"/>
    <cellStyle name="Обычный 7 9 3 2 3 2 4" xfId="2860"/>
    <cellStyle name="Обычный 7 9 3 2 3 2 5" xfId="2861"/>
    <cellStyle name="Обычный 7 9 3 2 3 2 6" xfId="2862"/>
    <cellStyle name="Обычный 7 9 3 2 3 2 7" xfId="2863"/>
    <cellStyle name="Обычный 7 9 3 2 3 2 8" xfId="2864"/>
    <cellStyle name="Обычный 7 9 3 2 3 2 9" xfId="2865"/>
    <cellStyle name="Обычный 7 9 3 2 3 3" xfId="2866"/>
    <cellStyle name="Обычный 7 9 3 2 3 3 10" xfId="2867"/>
    <cellStyle name="Обычный 7 9 3 2 3 3 2" xfId="2868"/>
    <cellStyle name="Обычный 7 9 3 2 3 3 2 2" xfId="2869"/>
    <cellStyle name="Обычный 7 9 3 2 3 3 2 3" xfId="2870"/>
    <cellStyle name="Обычный 7 9 3 2 3 3 2 4" xfId="2871"/>
    <cellStyle name="Обычный 7 9 3 2 3 3 2 5" xfId="2872"/>
    <cellStyle name="Обычный 7 9 3 2 3 3 2 6" xfId="2873"/>
    <cellStyle name="Обычный 7 9 3 2 3 3 2 7" xfId="2874"/>
    <cellStyle name="Обычный 7 9 3 2 3 3 2 8" xfId="2875"/>
    <cellStyle name="Обычный 7 9 3 2 3 3 2 9" xfId="2876"/>
    <cellStyle name="Обычный 7 9 3 2 3 3 3" xfId="2877"/>
    <cellStyle name="Обычный 7 9 3 2 3 3 4" xfId="2878"/>
    <cellStyle name="Обычный 7 9 3 2 3 3 5" xfId="2879"/>
    <cellStyle name="Обычный 7 9 3 2 3 3 6" xfId="2880"/>
    <cellStyle name="Обычный 7 9 3 2 3 3 7" xfId="2881"/>
    <cellStyle name="Обычный 7 9 3 2 3 3 8" xfId="2882"/>
    <cellStyle name="Обычный 7 9 3 2 3 3 9" xfId="2883"/>
    <cellStyle name="Обычный 7 9 3 2 3 4" xfId="2884"/>
    <cellStyle name="Обычный 7 9 3 2 3 4 10" xfId="2885"/>
    <cellStyle name="Обычный 7 9 3 2 3 4 11" xfId="2886"/>
    <cellStyle name="Обычный 7 9 3 2 3 4 2" xfId="2887"/>
    <cellStyle name="Обычный 7 9 3 2 3 4 2 10" xfId="2888"/>
    <cellStyle name="Обычный 7 9 3 2 3 4 2 2" xfId="2889"/>
    <cellStyle name="Обычный 7 9 3 2 3 4 2 2 2" xfId="2890"/>
    <cellStyle name="Обычный 7 9 3 2 3 4 2 2 3" xfId="2891"/>
    <cellStyle name="Обычный 7 9 3 2 3 4 2 2 4" xfId="2892"/>
    <cellStyle name="Обычный 7 9 3 2 3 4 2 2 5" xfId="2893"/>
    <cellStyle name="Обычный 7 9 3 2 3 4 2 2 6" xfId="2894"/>
    <cellStyle name="Обычный 7 9 3 2 3 4 2 2 7" xfId="2895"/>
    <cellStyle name="Обычный 7 9 3 2 3 4 2 2 8" xfId="2896"/>
    <cellStyle name="Обычный 7 9 3 2 3 4 2 2 9" xfId="2897"/>
    <cellStyle name="Обычный 7 9 3 2 3 4 2 3" xfId="2898"/>
    <cellStyle name="Обычный 7 9 3 2 3 4 2 4" xfId="2899"/>
    <cellStyle name="Обычный 7 9 3 2 3 4 2 5" xfId="2900"/>
    <cellStyle name="Обычный 7 9 3 2 3 4 2 6" xfId="2901"/>
    <cellStyle name="Обычный 7 9 3 2 3 4 2 7" xfId="2902"/>
    <cellStyle name="Обычный 7 9 3 2 3 4 2 8" xfId="2903"/>
    <cellStyle name="Обычный 7 9 3 2 3 4 2 9" xfId="2904"/>
    <cellStyle name="Обычный 7 9 3 2 3 4 3" xfId="2905"/>
    <cellStyle name="Обычный 7 9 3 2 3 4 3 2" xfId="2906"/>
    <cellStyle name="Обычный 7 9 3 2 3 4 3 3" xfId="2907"/>
    <cellStyle name="Обычный 7 9 3 2 3 4 3 4" xfId="2908"/>
    <cellStyle name="Обычный 7 9 3 2 3 4 3 5" xfId="2909"/>
    <cellStyle name="Обычный 7 9 3 2 3 4 3 6" xfId="2910"/>
    <cellStyle name="Обычный 7 9 3 2 3 4 3 7" xfId="2911"/>
    <cellStyle name="Обычный 7 9 3 2 3 4 3 8" xfId="2912"/>
    <cellStyle name="Обычный 7 9 3 2 3 4 3 9" xfId="2913"/>
    <cellStyle name="Обычный 7 9 3 2 3 4 4" xfId="2914"/>
    <cellStyle name="Обычный 7 9 3 2 3 4 5" xfId="2915"/>
    <cellStyle name="Обычный 7 9 3 2 3 4 6" xfId="2916"/>
    <cellStyle name="Обычный 7 9 3 2 3 4 7" xfId="2917"/>
    <cellStyle name="Обычный 7 9 3 2 3 4 8" xfId="2918"/>
    <cellStyle name="Обычный 7 9 3 2 3 4 9" xfId="2919"/>
    <cellStyle name="Обычный 7 9 3 2 3 5" xfId="2920"/>
    <cellStyle name="Обычный 7 9 3 2 3 5 10" xfId="2921"/>
    <cellStyle name="Обычный 7 9 3 2 3 5 2" xfId="2922"/>
    <cellStyle name="Обычный 7 9 3 2 3 5 2 2" xfId="2923"/>
    <cellStyle name="Обычный 7 9 3 2 3 5 2 3" xfId="2924"/>
    <cellStyle name="Обычный 7 9 3 2 3 5 2 4" xfId="2925"/>
    <cellStyle name="Обычный 7 9 3 2 3 5 2 5" xfId="2926"/>
    <cellStyle name="Обычный 7 9 3 2 3 5 2 6" xfId="2927"/>
    <cellStyle name="Обычный 7 9 3 2 3 5 2 7" xfId="2928"/>
    <cellStyle name="Обычный 7 9 3 2 3 5 2 8" xfId="2929"/>
    <cellStyle name="Обычный 7 9 3 2 3 5 2 9" xfId="2930"/>
    <cellStyle name="Обычный 7 9 3 2 3 5 3" xfId="2931"/>
    <cellStyle name="Обычный 7 9 3 2 3 5 4" xfId="2932"/>
    <cellStyle name="Обычный 7 9 3 2 3 5 5" xfId="2933"/>
    <cellStyle name="Обычный 7 9 3 2 3 5 6" xfId="2934"/>
    <cellStyle name="Обычный 7 9 3 2 3 5 7" xfId="2935"/>
    <cellStyle name="Обычный 7 9 3 2 3 5 8" xfId="2936"/>
    <cellStyle name="Обычный 7 9 3 2 3 5 9" xfId="2937"/>
    <cellStyle name="Обычный 7 9 3 2 3 6" xfId="2938"/>
    <cellStyle name="Обычный 7 9 3 2 3 6 10" xfId="2939"/>
    <cellStyle name="Обычный 7 9 3 2 3 6 2" xfId="2940"/>
    <cellStyle name="Обычный 7 9 3 2 3 6 2 2" xfId="2941"/>
    <cellStyle name="Обычный 7 9 3 2 3 6 2 3" xfId="2942"/>
    <cellStyle name="Обычный 7 9 3 2 3 6 2 4" xfId="2943"/>
    <cellStyle name="Обычный 7 9 3 2 3 6 2 5" xfId="2944"/>
    <cellStyle name="Обычный 7 9 3 2 3 6 2 6" xfId="2945"/>
    <cellStyle name="Обычный 7 9 3 2 3 6 2 7" xfId="2946"/>
    <cellStyle name="Обычный 7 9 3 2 3 6 2 8" xfId="2947"/>
    <cellStyle name="Обычный 7 9 3 2 3 6 2 9" xfId="2948"/>
    <cellStyle name="Обычный 7 9 3 2 3 6 3" xfId="2949"/>
    <cellStyle name="Обычный 7 9 3 2 3 6 4" xfId="2950"/>
    <cellStyle name="Обычный 7 9 3 2 3 6 5" xfId="2951"/>
    <cellStyle name="Обычный 7 9 3 2 3 6 6" xfId="2952"/>
    <cellStyle name="Обычный 7 9 3 2 3 6 7" xfId="2953"/>
    <cellStyle name="Обычный 7 9 3 2 3 6 8" xfId="2954"/>
    <cellStyle name="Обычный 7 9 3 2 3 6 9" xfId="2955"/>
    <cellStyle name="Обычный 7 9 3 2 3 7" xfId="2956"/>
    <cellStyle name="Обычный 7 9 3 2 3 7 10" xfId="2957"/>
    <cellStyle name="Обычный 7 9 3 2 3 7 2" xfId="2958"/>
    <cellStyle name="Обычный 7 9 3 2 3 7 2 2" xfId="2959"/>
    <cellStyle name="Обычный 7 9 3 2 3 7 2 3" xfId="2960"/>
    <cellStyle name="Обычный 7 9 3 2 3 7 2 4" xfId="2961"/>
    <cellStyle name="Обычный 7 9 3 2 3 7 2 5" xfId="2962"/>
    <cellStyle name="Обычный 7 9 3 2 3 7 2 6" xfId="2963"/>
    <cellStyle name="Обычный 7 9 3 2 3 7 2 7" xfId="2964"/>
    <cellStyle name="Обычный 7 9 3 2 3 7 2 8" xfId="2965"/>
    <cellStyle name="Обычный 7 9 3 2 3 7 2 9" xfId="2966"/>
    <cellStyle name="Обычный 7 9 3 2 3 7 3" xfId="2967"/>
    <cellStyle name="Обычный 7 9 3 2 3 7 4" xfId="2968"/>
    <cellStyle name="Обычный 7 9 3 2 3 7 5" xfId="2969"/>
    <cellStyle name="Обычный 7 9 3 2 3 7 6" xfId="2970"/>
    <cellStyle name="Обычный 7 9 3 2 3 7 7" xfId="2971"/>
    <cellStyle name="Обычный 7 9 3 2 3 7 8" xfId="2972"/>
    <cellStyle name="Обычный 7 9 3 2 3 7 9" xfId="2973"/>
    <cellStyle name="Обычный 7 9 3 2 3 8" xfId="2974"/>
    <cellStyle name="Обычный 7 9 3 2 3 8 2" xfId="2975"/>
    <cellStyle name="Обычный 7 9 3 2 3 8 3" xfId="2976"/>
    <cellStyle name="Обычный 7 9 3 2 3 8 4" xfId="2977"/>
    <cellStyle name="Обычный 7 9 3 2 3 8 5" xfId="2978"/>
    <cellStyle name="Обычный 7 9 3 2 3 8 6" xfId="2979"/>
    <cellStyle name="Обычный 7 9 3 2 3 8 7" xfId="2980"/>
    <cellStyle name="Обычный 7 9 3 2 3 8 8" xfId="2981"/>
    <cellStyle name="Обычный 7 9 3 2 3 8 9" xfId="2982"/>
    <cellStyle name="Обычный 7 9 3 2 3 9" xfId="2983"/>
    <cellStyle name="Обычный 7 9 3 2 4" xfId="2984"/>
    <cellStyle name="Обычный 7 9 3 2 4 2" xfId="2985"/>
    <cellStyle name="Обычный 7 9 3 2 4 3" xfId="2986"/>
    <cellStyle name="Обычный 7 9 3 2 4 4" xfId="2987"/>
    <cellStyle name="Обычный 7 9 3 2 4 5" xfId="2988"/>
    <cellStyle name="Обычный 7 9 3 2 4 6" xfId="2989"/>
    <cellStyle name="Обычный 7 9 3 2 4 7" xfId="2990"/>
    <cellStyle name="Обычный 7 9 3 2 4 8" xfId="2991"/>
    <cellStyle name="Обычный 7 9 3 2 4 9" xfId="2992"/>
    <cellStyle name="Обычный 7 9 3 2 5" xfId="2993"/>
    <cellStyle name="Обычный 7 9 3 2 6" xfId="2994"/>
    <cellStyle name="Обычный 7 9 3 2 7" xfId="2995"/>
    <cellStyle name="Обычный 7 9 3 2 8" xfId="2996"/>
    <cellStyle name="Обычный 7 9 3 2 9" xfId="2997"/>
    <cellStyle name="Обычный 7 9 3 3" xfId="2998"/>
    <cellStyle name="Обычный 7 9 3 3 2" xfId="2999"/>
    <cellStyle name="Обычный 7 9 3 3 3" xfId="3000"/>
    <cellStyle name="Обычный 7 9 3 3 4" xfId="3001"/>
    <cellStyle name="Обычный 7 9 3 3 5" xfId="3002"/>
    <cellStyle name="Обычный 7 9 3 3 6" xfId="3003"/>
    <cellStyle name="Обычный 7 9 3 3 7" xfId="3004"/>
    <cellStyle name="Обычный 7 9 3 3 8" xfId="3005"/>
    <cellStyle name="Обычный 7 9 3 3 9" xfId="3006"/>
    <cellStyle name="Обычный 7 9 3 4" xfId="3007"/>
    <cellStyle name="Обычный 7 9 3 5" xfId="3008"/>
    <cellStyle name="Обычный 7 9 3 6" xfId="3009"/>
    <cellStyle name="Обычный 7 9 3 7" xfId="3010"/>
    <cellStyle name="Обычный 7 9 3 8" xfId="3011"/>
    <cellStyle name="Обычный 7 9 3 9" xfId="3012"/>
    <cellStyle name="Обычный 7 9 4" xfId="3013"/>
    <cellStyle name="Обычный 7 9 4 2" xfId="3014"/>
    <cellStyle name="Обычный 7 9 4 3" xfId="3015"/>
    <cellStyle name="Обычный 7 9 4 4" xfId="3016"/>
    <cellStyle name="Обычный 7 9 4 5" xfId="3017"/>
    <cellStyle name="Обычный 7 9 4 6" xfId="3018"/>
    <cellStyle name="Обычный 7 9 4 7" xfId="3019"/>
    <cellStyle name="Обычный 7 9 4 8" xfId="3020"/>
    <cellStyle name="Обычный 7 9 4 9" xfId="3021"/>
    <cellStyle name="Обычный 7 9 5" xfId="3022"/>
    <cellStyle name="Обычный 7 9 6" xfId="3023"/>
    <cellStyle name="Обычный 7 9 7" xfId="3024"/>
    <cellStyle name="Обычный 7 9 8" xfId="3025"/>
    <cellStyle name="Обычный 7 9 9" xfId="3026"/>
    <cellStyle name="Обычный 7 90" xfId="3027"/>
    <cellStyle name="Обычный 7 91" xfId="3028"/>
    <cellStyle name="Обычный 7 92" xfId="3029"/>
    <cellStyle name="Обычный 7 93" xfId="3030"/>
    <cellStyle name="Обычный 7 94" xfId="3031"/>
    <cellStyle name="Обычный 7 95" xfId="3032"/>
    <cellStyle name="Обычный 7 96" xfId="3033"/>
    <cellStyle name="Обычный 7 97" xfId="3034"/>
    <cellStyle name="Обычный 7 98" xfId="3035"/>
    <cellStyle name="Обычный 7 99" xfId="3036"/>
    <cellStyle name="Обычный 70" xfId="3037"/>
    <cellStyle name="Обычный 71" xfId="3038"/>
    <cellStyle name="Обычный 74" xfId="3039"/>
    <cellStyle name="Обычный 75" xfId="3040"/>
    <cellStyle name="Обычный 76" xfId="3041"/>
    <cellStyle name="Обычный 77" xfId="3042"/>
    <cellStyle name="Обычный 78" xfId="3043"/>
    <cellStyle name="Обычный 79" xfId="3044"/>
    <cellStyle name="Обычный 8" xfId="3045"/>
    <cellStyle name="Обычный 8 10" xfId="3046"/>
    <cellStyle name="Обычный 8 10 2" xfId="3047"/>
    <cellStyle name="Обычный 8 100" xfId="3048"/>
    <cellStyle name="Обычный 8 101" xfId="3049"/>
    <cellStyle name="Обычный 8 102" xfId="3050"/>
    <cellStyle name="Обычный 8 103" xfId="3051"/>
    <cellStyle name="Обычный 8 104" xfId="3052"/>
    <cellStyle name="Обычный 8 105" xfId="3053"/>
    <cellStyle name="Обычный 8 106" xfId="3054"/>
    <cellStyle name="Обычный 8 107" xfId="3055"/>
    <cellStyle name="Обычный 8 108" xfId="3056"/>
    <cellStyle name="Обычный 8 109" xfId="3057"/>
    <cellStyle name="Обычный 8 11" xfId="3058"/>
    <cellStyle name="Обычный 8 11 2" xfId="3059"/>
    <cellStyle name="Обычный 8 110" xfId="3060"/>
    <cellStyle name="Обычный 8 111" xfId="3061"/>
    <cellStyle name="Обычный 8 112" xfId="3062"/>
    <cellStyle name="Обычный 8 113" xfId="3063"/>
    <cellStyle name="Обычный 8 114" xfId="3064"/>
    <cellStyle name="Обычный 8 115" xfId="3065"/>
    <cellStyle name="Обычный 8 116" xfId="3066"/>
    <cellStyle name="Обычный 8 117" xfId="3067"/>
    <cellStyle name="Обычный 8 118" xfId="3068"/>
    <cellStyle name="Обычный 8 119" xfId="3069"/>
    <cellStyle name="Обычный 8 12" xfId="3070"/>
    <cellStyle name="Обычный 8 12 2" xfId="3071"/>
    <cellStyle name="Обычный 8 120" xfId="3072"/>
    <cellStyle name="Обычный 8 121" xfId="3073"/>
    <cellStyle name="Обычный 8 122" xfId="3074"/>
    <cellStyle name="Обычный 8 123" xfId="3075"/>
    <cellStyle name="Обычный 8 124" xfId="3076"/>
    <cellStyle name="Обычный 8 125" xfId="3077"/>
    <cellStyle name="Обычный 8 126" xfId="3078"/>
    <cellStyle name="Обычный 8 127" xfId="3079"/>
    <cellStyle name="Обычный 8 128" xfId="3080"/>
    <cellStyle name="Обычный 8 129" xfId="3081"/>
    <cellStyle name="Обычный 8 13" xfId="3082"/>
    <cellStyle name="Обычный 8 130" xfId="3083"/>
    <cellStyle name="Обычный 8 131" xfId="3084"/>
    <cellStyle name="Обычный 8 132" xfId="3085"/>
    <cellStyle name="Обычный 8 133" xfId="3086"/>
    <cellStyle name="Обычный 8 134" xfId="3087"/>
    <cellStyle name="Обычный 8 135" xfId="3088"/>
    <cellStyle name="Обычный 8 136" xfId="3089"/>
    <cellStyle name="Обычный 8 137" xfId="3090"/>
    <cellStyle name="Обычный 8 138" xfId="3091"/>
    <cellStyle name="Обычный 8 139" xfId="3092"/>
    <cellStyle name="Обычный 8 14" xfId="3093"/>
    <cellStyle name="Обычный 8 140" xfId="3094"/>
    <cellStyle name="Обычный 8 141" xfId="3095"/>
    <cellStyle name="Обычный 8 142" xfId="3096"/>
    <cellStyle name="Обычный 8 143" xfId="3097"/>
    <cellStyle name="Обычный 8 144" xfId="3098"/>
    <cellStyle name="Обычный 8 145" xfId="3099"/>
    <cellStyle name="Обычный 8 146" xfId="3100"/>
    <cellStyle name="Обычный 8 147" xfId="3101"/>
    <cellStyle name="Обычный 8 148" xfId="3102"/>
    <cellStyle name="Обычный 8 149" xfId="3103"/>
    <cellStyle name="Обычный 8 15" xfId="3104"/>
    <cellStyle name="Обычный 8 150" xfId="3105"/>
    <cellStyle name="Обычный 8 151" xfId="3106"/>
    <cellStyle name="Обычный 8 152" xfId="3107"/>
    <cellStyle name="Обычный 8 153" xfId="3108"/>
    <cellStyle name="Обычный 8 154" xfId="3109"/>
    <cellStyle name="Обычный 8 155" xfId="3110"/>
    <cellStyle name="Обычный 8 156" xfId="3111"/>
    <cellStyle name="Обычный 8 157" xfId="3112"/>
    <cellStyle name="Обычный 8 158" xfId="3113"/>
    <cellStyle name="Обычный 8 159" xfId="3114"/>
    <cellStyle name="Обычный 8 16" xfId="3115"/>
    <cellStyle name="Обычный 8 160" xfId="3116"/>
    <cellStyle name="Обычный 8 161" xfId="3117"/>
    <cellStyle name="Обычный 8 162" xfId="3118"/>
    <cellStyle name="Обычный 8 163" xfId="3119"/>
    <cellStyle name="Обычный 8 164" xfId="3120"/>
    <cellStyle name="Обычный 8 165" xfId="3121"/>
    <cellStyle name="Обычный 8 166" xfId="3122"/>
    <cellStyle name="Обычный 8 167" xfId="3123"/>
    <cellStyle name="Обычный 8 168" xfId="3124"/>
    <cellStyle name="Обычный 8 169" xfId="3125"/>
    <cellStyle name="Обычный 8 17" xfId="3126"/>
    <cellStyle name="Обычный 8 170" xfId="3127"/>
    <cellStyle name="Обычный 8 171" xfId="3128"/>
    <cellStyle name="Обычный 8 172" xfId="3129"/>
    <cellStyle name="Обычный 8 173" xfId="3130"/>
    <cellStyle name="Обычный 8 174" xfId="3131"/>
    <cellStyle name="Обычный 8 175" xfId="3132"/>
    <cellStyle name="Обычный 8 176" xfId="3133"/>
    <cellStyle name="Обычный 8 177" xfId="3134"/>
    <cellStyle name="Обычный 8 178" xfId="3135"/>
    <cellStyle name="Обычный 8 179" xfId="3136"/>
    <cellStyle name="Обычный 8 18" xfId="3137"/>
    <cellStyle name="Обычный 8 180" xfId="3138"/>
    <cellStyle name="Обычный 8 181" xfId="3139"/>
    <cellStyle name="Обычный 8 182" xfId="3140"/>
    <cellStyle name="Обычный 8 183" xfId="3141"/>
    <cellStyle name="Обычный 8 184" xfId="3142"/>
    <cellStyle name="Обычный 8 185" xfId="3143"/>
    <cellStyle name="Обычный 8 186" xfId="3144"/>
    <cellStyle name="Обычный 8 187" xfId="3145"/>
    <cellStyle name="Обычный 8 188" xfId="3146"/>
    <cellStyle name="Обычный 8 189" xfId="3147"/>
    <cellStyle name="Обычный 8 19" xfId="3148"/>
    <cellStyle name="Обычный 8 190" xfId="3149"/>
    <cellStyle name="Обычный 8 191" xfId="3150"/>
    <cellStyle name="Обычный 8 192" xfId="3151"/>
    <cellStyle name="Обычный 8 193" xfId="3152"/>
    <cellStyle name="Обычный 8 194" xfId="3153"/>
    <cellStyle name="Обычный 8 195" xfId="3154"/>
    <cellStyle name="Обычный 8 196" xfId="3155"/>
    <cellStyle name="Обычный 8 197" xfId="3156"/>
    <cellStyle name="Обычный 8 198" xfId="3157"/>
    <cellStyle name="Обычный 8 199" xfId="3158"/>
    <cellStyle name="Обычный 8 2" xfId="3159"/>
    <cellStyle name="Обычный 8 2 2" xfId="3160"/>
    <cellStyle name="Обычный 8 20" xfId="3161"/>
    <cellStyle name="Обычный 8 200" xfId="3162"/>
    <cellStyle name="Обычный 8 201" xfId="3163"/>
    <cellStyle name="Обычный 8 21" xfId="3164"/>
    <cellStyle name="Обычный 8 22" xfId="3165"/>
    <cellStyle name="Обычный 8 23" xfId="3166"/>
    <cellStyle name="Обычный 8 24" xfId="3167"/>
    <cellStyle name="Обычный 8 25" xfId="3168"/>
    <cellStyle name="Обычный 8 26" xfId="3169"/>
    <cellStyle name="Обычный 8 27" xfId="3170"/>
    <cellStyle name="Обычный 8 28" xfId="3171"/>
    <cellStyle name="Обычный 8 29" xfId="3172"/>
    <cellStyle name="Обычный 8 3" xfId="3173"/>
    <cellStyle name="Обычный 8 3 10" xfId="3174"/>
    <cellStyle name="Обычный 8 3 2" xfId="3175"/>
    <cellStyle name="Обычный 8 3 2 2" xfId="3176"/>
    <cellStyle name="Обычный 8 3 2 3" xfId="3177"/>
    <cellStyle name="Обычный 8 3 2 4" xfId="3178"/>
    <cellStyle name="Обычный 8 3 2 5" xfId="3179"/>
    <cellStyle name="Обычный 8 3 2 6" xfId="3180"/>
    <cellStyle name="Обычный 8 3 2 7" xfId="3181"/>
    <cellStyle name="Обычный 8 3 2 8" xfId="3182"/>
    <cellStyle name="Обычный 8 3 2 9" xfId="3183"/>
    <cellStyle name="Обычный 8 3 3" xfId="3184"/>
    <cellStyle name="Обычный 8 3 4" xfId="3185"/>
    <cellStyle name="Обычный 8 3 5" xfId="3186"/>
    <cellStyle name="Обычный 8 3 6" xfId="3187"/>
    <cellStyle name="Обычный 8 3 7" xfId="3188"/>
    <cellStyle name="Обычный 8 3 8" xfId="3189"/>
    <cellStyle name="Обычный 8 3 9" xfId="3190"/>
    <cellStyle name="Обычный 8 30" xfId="3191"/>
    <cellStyle name="Обычный 8 31" xfId="3192"/>
    <cellStyle name="Обычный 8 32" xfId="3193"/>
    <cellStyle name="Обычный 8 33" xfId="3194"/>
    <cellStyle name="Обычный 8 34" xfId="3195"/>
    <cellStyle name="Обычный 8 35" xfId="3196"/>
    <cellStyle name="Обычный 8 36" xfId="3197"/>
    <cellStyle name="Обычный 8 37" xfId="3198"/>
    <cellStyle name="Обычный 8 38" xfId="3199"/>
    <cellStyle name="Обычный 8 39" xfId="3200"/>
    <cellStyle name="Обычный 8 4" xfId="3201"/>
    <cellStyle name="Обычный 8 4 2" xfId="3202"/>
    <cellStyle name="Обычный 8 4 3" xfId="3203"/>
    <cellStyle name="Обычный 8 4 4" xfId="3204"/>
    <cellStyle name="Обычный 8 4 5" xfId="3205"/>
    <cellStyle name="Обычный 8 4 6" xfId="3206"/>
    <cellStyle name="Обычный 8 4 7" xfId="3207"/>
    <cellStyle name="Обычный 8 4 8" xfId="3208"/>
    <cellStyle name="Обычный 8 4 9" xfId="3209"/>
    <cellStyle name="Обычный 8 40" xfId="3210"/>
    <cellStyle name="Обычный 8 41" xfId="3211"/>
    <cellStyle name="Обычный 8 42" xfId="3212"/>
    <cellStyle name="Обычный 8 43" xfId="3213"/>
    <cellStyle name="Обычный 8 44" xfId="3214"/>
    <cellStyle name="Обычный 8 45" xfId="3215"/>
    <cellStyle name="Обычный 8 46" xfId="3216"/>
    <cellStyle name="Обычный 8 47" xfId="3217"/>
    <cellStyle name="Обычный 8 48" xfId="3218"/>
    <cellStyle name="Обычный 8 49" xfId="3219"/>
    <cellStyle name="Обычный 8 5" xfId="3220"/>
    <cellStyle name="Обычный 8 5 2" xfId="3221"/>
    <cellStyle name="Обычный 8 50" xfId="3222"/>
    <cellStyle name="Обычный 8 51" xfId="3223"/>
    <cellStyle name="Обычный 8 52" xfId="3224"/>
    <cellStyle name="Обычный 8 53" xfId="3225"/>
    <cellStyle name="Обычный 8 54" xfId="3226"/>
    <cellStyle name="Обычный 8 55" xfId="3227"/>
    <cellStyle name="Обычный 8 56" xfId="3228"/>
    <cellStyle name="Обычный 8 57" xfId="3229"/>
    <cellStyle name="Обычный 8 58" xfId="3230"/>
    <cellStyle name="Обычный 8 59" xfId="3231"/>
    <cellStyle name="Обычный 8 6" xfId="3232"/>
    <cellStyle name="Обычный 8 6 2" xfId="3233"/>
    <cellStyle name="Обычный 8 60" xfId="3234"/>
    <cellStyle name="Обычный 8 61" xfId="3235"/>
    <cellStyle name="Обычный 8 62" xfId="3236"/>
    <cellStyle name="Обычный 8 63" xfId="3237"/>
    <cellStyle name="Обычный 8 64" xfId="3238"/>
    <cellStyle name="Обычный 8 65" xfId="3239"/>
    <cellStyle name="Обычный 8 66" xfId="3240"/>
    <cellStyle name="Обычный 8 67" xfId="3241"/>
    <cellStyle name="Обычный 8 68" xfId="3242"/>
    <cellStyle name="Обычный 8 69" xfId="3243"/>
    <cellStyle name="Обычный 8 7" xfId="3244"/>
    <cellStyle name="Обычный 8 7 2" xfId="3245"/>
    <cellStyle name="Обычный 8 70" xfId="3246"/>
    <cellStyle name="Обычный 8 71" xfId="3247"/>
    <cellStyle name="Обычный 8 72" xfId="3248"/>
    <cellStyle name="Обычный 8 73" xfId="3249"/>
    <cellStyle name="Обычный 8 74" xfId="3250"/>
    <cellStyle name="Обычный 8 75" xfId="3251"/>
    <cellStyle name="Обычный 8 76" xfId="3252"/>
    <cellStyle name="Обычный 8 77" xfId="3253"/>
    <cellStyle name="Обычный 8 78" xfId="3254"/>
    <cellStyle name="Обычный 8 79" xfId="3255"/>
    <cellStyle name="Обычный 8 8" xfId="3256"/>
    <cellStyle name="Обычный 8 8 2" xfId="3257"/>
    <cellStyle name="Обычный 8 80" xfId="3258"/>
    <cellStyle name="Обычный 8 81" xfId="3259"/>
    <cellStyle name="Обычный 8 82" xfId="3260"/>
    <cellStyle name="Обычный 8 83" xfId="3261"/>
    <cellStyle name="Обычный 8 84" xfId="3262"/>
    <cellStyle name="Обычный 8 85" xfId="3263"/>
    <cellStyle name="Обычный 8 86" xfId="3264"/>
    <cellStyle name="Обычный 8 87" xfId="3265"/>
    <cellStyle name="Обычный 8 88" xfId="3266"/>
    <cellStyle name="Обычный 8 89" xfId="3267"/>
    <cellStyle name="Обычный 8 9" xfId="3268"/>
    <cellStyle name="Обычный 8 9 2" xfId="3269"/>
    <cellStyle name="Обычный 8 90" xfId="3270"/>
    <cellStyle name="Обычный 8 91" xfId="3271"/>
    <cellStyle name="Обычный 8 92" xfId="3272"/>
    <cellStyle name="Обычный 8 93" xfId="3273"/>
    <cellStyle name="Обычный 8 94" xfId="3274"/>
    <cellStyle name="Обычный 8 95" xfId="3275"/>
    <cellStyle name="Обычный 8 96" xfId="3276"/>
    <cellStyle name="Обычный 8 97" xfId="3277"/>
    <cellStyle name="Обычный 8 98" xfId="3278"/>
    <cellStyle name="Обычный 8 99" xfId="3279"/>
    <cellStyle name="Обычный 80" xfId="3280"/>
    <cellStyle name="Обычный 81" xfId="3281"/>
    <cellStyle name="Обычный 82" xfId="3282"/>
    <cellStyle name="Обычный 83" xfId="3283"/>
    <cellStyle name="Обычный 84" xfId="3284"/>
    <cellStyle name="Обычный 85" xfId="3285"/>
    <cellStyle name="Обычный 86" xfId="3286"/>
    <cellStyle name="Обычный 87" xfId="3287"/>
    <cellStyle name="Обычный 88" xfId="3288"/>
    <cellStyle name="Обычный 89" xfId="3289"/>
    <cellStyle name="Обычный 9" xfId="3290"/>
    <cellStyle name="Обычный 9 10" xfId="3291"/>
    <cellStyle name="Обычный 9 100" xfId="3292"/>
    <cellStyle name="Обычный 9 101" xfId="3293"/>
    <cellStyle name="Обычный 9 102" xfId="3294"/>
    <cellStyle name="Обычный 9 103" xfId="3295"/>
    <cellStyle name="Обычный 9 104" xfId="3296"/>
    <cellStyle name="Обычный 9 105" xfId="3297"/>
    <cellStyle name="Обычный 9 106" xfId="3298"/>
    <cellStyle name="Обычный 9 107" xfId="3299"/>
    <cellStyle name="Обычный 9 108" xfId="3300"/>
    <cellStyle name="Обычный 9 109" xfId="3301"/>
    <cellStyle name="Обычный 9 11" xfId="3302"/>
    <cellStyle name="Обычный 9 110" xfId="3303"/>
    <cellStyle name="Обычный 9 111" xfId="3304"/>
    <cellStyle name="Обычный 9 112" xfId="3305"/>
    <cellStyle name="Обычный 9 113" xfId="3306"/>
    <cellStyle name="Обычный 9 114" xfId="3307"/>
    <cellStyle name="Обычный 9 115" xfId="3308"/>
    <cellStyle name="Обычный 9 116" xfId="3309"/>
    <cellStyle name="Обычный 9 117" xfId="3310"/>
    <cellStyle name="Обычный 9 118" xfId="3311"/>
    <cellStyle name="Обычный 9 119" xfId="3312"/>
    <cellStyle name="Обычный 9 12" xfId="3313"/>
    <cellStyle name="Обычный 9 120" xfId="3314"/>
    <cellStyle name="Обычный 9 121" xfId="3315"/>
    <cellStyle name="Обычный 9 122" xfId="3316"/>
    <cellStyle name="Обычный 9 123" xfId="3317"/>
    <cellStyle name="Обычный 9 124" xfId="3318"/>
    <cellStyle name="Обычный 9 125" xfId="3319"/>
    <cellStyle name="Обычный 9 126" xfId="3320"/>
    <cellStyle name="Обычный 9 127" xfId="3321"/>
    <cellStyle name="Обычный 9 128" xfId="3322"/>
    <cellStyle name="Обычный 9 129" xfId="3323"/>
    <cellStyle name="Обычный 9 13" xfId="3324"/>
    <cellStyle name="Обычный 9 130" xfId="3325"/>
    <cellStyle name="Обычный 9 131" xfId="3326"/>
    <cellStyle name="Обычный 9 132" xfId="3327"/>
    <cellStyle name="Обычный 9 133" xfId="3328"/>
    <cellStyle name="Обычный 9 134" xfId="3329"/>
    <cellStyle name="Обычный 9 135" xfId="3330"/>
    <cellStyle name="Обычный 9 136" xfId="3331"/>
    <cellStyle name="Обычный 9 137" xfId="3332"/>
    <cellStyle name="Обычный 9 138" xfId="3333"/>
    <cellStyle name="Обычный 9 139" xfId="3334"/>
    <cellStyle name="Обычный 9 14" xfId="3335"/>
    <cellStyle name="Обычный 9 140" xfId="3336"/>
    <cellStyle name="Обычный 9 141" xfId="3337"/>
    <cellStyle name="Обычный 9 142" xfId="3338"/>
    <cellStyle name="Обычный 9 143" xfId="3339"/>
    <cellStyle name="Обычный 9 144" xfId="3340"/>
    <cellStyle name="Обычный 9 145" xfId="3341"/>
    <cellStyle name="Обычный 9 146" xfId="3342"/>
    <cellStyle name="Обычный 9 147" xfId="3343"/>
    <cellStyle name="Обычный 9 148" xfId="3344"/>
    <cellStyle name="Обычный 9 149" xfId="3345"/>
    <cellStyle name="Обычный 9 15" xfId="3346"/>
    <cellStyle name="Обычный 9 150" xfId="3347"/>
    <cellStyle name="Обычный 9 151" xfId="3348"/>
    <cellStyle name="Обычный 9 152" xfId="3349"/>
    <cellStyle name="Обычный 9 153" xfId="3350"/>
    <cellStyle name="Обычный 9 154" xfId="3351"/>
    <cellStyle name="Обычный 9 155" xfId="3352"/>
    <cellStyle name="Обычный 9 156" xfId="3353"/>
    <cellStyle name="Обычный 9 157" xfId="3354"/>
    <cellStyle name="Обычный 9 158" xfId="3355"/>
    <cellStyle name="Обычный 9 159" xfId="3356"/>
    <cellStyle name="Обычный 9 16" xfId="3357"/>
    <cellStyle name="Обычный 9 160" xfId="3358"/>
    <cellStyle name="Обычный 9 161" xfId="3359"/>
    <cellStyle name="Обычный 9 162" xfId="3360"/>
    <cellStyle name="Обычный 9 163" xfId="3361"/>
    <cellStyle name="Обычный 9 164" xfId="3362"/>
    <cellStyle name="Обычный 9 165" xfId="3363"/>
    <cellStyle name="Обычный 9 166" xfId="3364"/>
    <cellStyle name="Обычный 9 167" xfId="3365"/>
    <cellStyle name="Обычный 9 168" xfId="3366"/>
    <cellStyle name="Обычный 9 169" xfId="3367"/>
    <cellStyle name="Обычный 9 17" xfId="3368"/>
    <cellStyle name="Обычный 9 170" xfId="3369"/>
    <cellStyle name="Обычный 9 171" xfId="3370"/>
    <cellStyle name="Обычный 9 172" xfId="3371"/>
    <cellStyle name="Обычный 9 173" xfId="3372"/>
    <cellStyle name="Обычный 9 174" xfId="3373"/>
    <cellStyle name="Обычный 9 175" xfId="3374"/>
    <cellStyle name="Обычный 9 176" xfId="3375"/>
    <cellStyle name="Обычный 9 177" xfId="3376"/>
    <cellStyle name="Обычный 9 178" xfId="3377"/>
    <cellStyle name="Обычный 9 179" xfId="3378"/>
    <cellStyle name="Обычный 9 18" xfId="3379"/>
    <cellStyle name="Обычный 9 180" xfId="3380"/>
    <cellStyle name="Обычный 9 181" xfId="3381"/>
    <cellStyle name="Обычный 9 182" xfId="3382"/>
    <cellStyle name="Обычный 9 183" xfId="3383"/>
    <cellStyle name="Обычный 9 184" xfId="3384"/>
    <cellStyle name="Обычный 9 185" xfId="3385"/>
    <cellStyle name="Обычный 9 186" xfId="3386"/>
    <cellStyle name="Обычный 9 187" xfId="3387"/>
    <cellStyle name="Обычный 9 188" xfId="3388"/>
    <cellStyle name="Обычный 9 189" xfId="3389"/>
    <cellStyle name="Обычный 9 19" xfId="3390"/>
    <cellStyle name="Обычный 9 190" xfId="3391"/>
    <cellStyle name="Обычный 9 191" xfId="3392"/>
    <cellStyle name="Обычный 9 192" xfId="3393"/>
    <cellStyle name="Обычный 9 193" xfId="3394"/>
    <cellStyle name="Обычный 9 194" xfId="3395"/>
    <cellStyle name="Обычный 9 195" xfId="3396"/>
    <cellStyle name="Обычный 9 196" xfId="3397"/>
    <cellStyle name="Обычный 9 197" xfId="3398"/>
    <cellStyle name="Обычный 9 198" xfId="3399"/>
    <cellStyle name="Обычный 9 199" xfId="3400"/>
    <cellStyle name="Обычный 9 2" xfId="3401"/>
    <cellStyle name="Обычный 9 2 2" xfId="3402"/>
    <cellStyle name="Обычный 9 20" xfId="3403"/>
    <cellStyle name="Обычный 9 200" xfId="3404"/>
    <cellStyle name="Обычный 9 201" xfId="3405"/>
    <cellStyle name="Обычный 9 21" xfId="3406"/>
    <cellStyle name="Обычный 9 22" xfId="3407"/>
    <cellStyle name="Обычный 9 23" xfId="3408"/>
    <cellStyle name="Обычный 9 24" xfId="3409"/>
    <cellStyle name="Обычный 9 25" xfId="3410"/>
    <cellStyle name="Обычный 9 26" xfId="3411"/>
    <cellStyle name="Обычный 9 27" xfId="3412"/>
    <cellStyle name="Обычный 9 28" xfId="3413"/>
    <cellStyle name="Обычный 9 29" xfId="3414"/>
    <cellStyle name="Обычный 9 3" xfId="3415"/>
    <cellStyle name="Обычный 9 30" xfId="3416"/>
    <cellStyle name="Обычный 9 31" xfId="3417"/>
    <cellStyle name="Обычный 9 32" xfId="3418"/>
    <cellStyle name="Обычный 9 33" xfId="3419"/>
    <cellStyle name="Обычный 9 34" xfId="3420"/>
    <cellStyle name="Обычный 9 35" xfId="3421"/>
    <cellStyle name="Обычный 9 36" xfId="3422"/>
    <cellStyle name="Обычный 9 37" xfId="3423"/>
    <cellStyle name="Обычный 9 38" xfId="3424"/>
    <cellStyle name="Обычный 9 39" xfId="3425"/>
    <cellStyle name="Обычный 9 4" xfId="3426"/>
    <cellStyle name="Обычный 9 40" xfId="3427"/>
    <cellStyle name="Обычный 9 41" xfId="3428"/>
    <cellStyle name="Обычный 9 42" xfId="3429"/>
    <cellStyle name="Обычный 9 43" xfId="3430"/>
    <cellStyle name="Обычный 9 44" xfId="3431"/>
    <cellStyle name="Обычный 9 45" xfId="3432"/>
    <cellStyle name="Обычный 9 46" xfId="3433"/>
    <cellStyle name="Обычный 9 47" xfId="3434"/>
    <cellStyle name="Обычный 9 48" xfId="3435"/>
    <cellStyle name="Обычный 9 49" xfId="3436"/>
    <cellStyle name="Обычный 9 5" xfId="3437"/>
    <cellStyle name="Обычный 9 50" xfId="3438"/>
    <cellStyle name="Обычный 9 51" xfId="3439"/>
    <cellStyle name="Обычный 9 52" xfId="3440"/>
    <cellStyle name="Обычный 9 53" xfId="3441"/>
    <cellStyle name="Обычный 9 54" xfId="3442"/>
    <cellStyle name="Обычный 9 55" xfId="3443"/>
    <cellStyle name="Обычный 9 56" xfId="3444"/>
    <cellStyle name="Обычный 9 57" xfId="3445"/>
    <cellStyle name="Обычный 9 58" xfId="3446"/>
    <cellStyle name="Обычный 9 59" xfId="3447"/>
    <cellStyle name="Обычный 9 6" xfId="3448"/>
    <cellStyle name="Обычный 9 60" xfId="3449"/>
    <cellStyle name="Обычный 9 61" xfId="3450"/>
    <cellStyle name="Обычный 9 62" xfId="3451"/>
    <cellStyle name="Обычный 9 63" xfId="3452"/>
    <cellStyle name="Обычный 9 64" xfId="3453"/>
    <cellStyle name="Обычный 9 65" xfId="3454"/>
    <cellStyle name="Обычный 9 66" xfId="3455"/>
    <cellStyle name="Обычный 9 67" xfId="3456"/>
    <cellStyle name="Обычный 9 68" xfId="3457"/>
    <cellStyle name="Обычный 9 69" xfId="3458"/>
    <cellStyle name="Обычный 9 7" xfId="3459"/>
    <cellStyle name="Обычный 9 70" xfId="3460"/>
    <cellStyle name="Обычный 9 71" xfId="3461"/>
    <cellStyle name="Обычный 9 72" xfId="3462"/>
    <cellStyle name="Обычный 9 73" xfId="3463"/>
    <cellStyle name="Обычный 9 74" xfId="3464"/>
    <cellStyle name="Обычный 9 75" xfId="3465"/>
    <cellStyle name="Обычный 9 76" xfId="3466"/>
    <cellStyle name="Обычный 9 77" xfId="3467"/>
    <cellStyle name="Обычный 9 78" xfId="3468"/>
    <cellStyle name="Обычный 9 79" xfId="3469"/>
    <cellStyle name="Обычный 9 8" xfId="3470"/>
    <cellStyle name="Обычный 9 80" xfId="3471"/>
    <cellStyle name="Обычный 9 81" xfId="3472"/>
    <cellStyle name="Обычный 9 82" xfId="3473"/>
    <cellStyle name="Обычный 9 83" xfId="3474"/>
    <cellStyle name="Обычный 9 84" xfId="3475"/>
    <cellStyle name="Обычный 9 85" xfId="3476"/>
    <cellStyle name="Обычный 9 86" xfId="3477"/>
    <cellStyle name="Обычный 9 87" xfId="3478"/>
    <cellStyle name="Обычный 9 88" xfId="3479"/>
    <cellStyle name="Обычный 9 89" xfId="3480"/>
    <cellStyle name="Обычный 9 9" xfId="3481"/>
    <cellStyle name="Обычный 9 90" xfId="3482"/>
    <cellStyle name="Обычный 9 91" xfId="3483"/>
    <cellStyle name="Обычный 9 92" xfId="3484"/>
    <cellStyle name="Обычный 9 93" xfId="3485"/>
    <cellStyle name="Обычный 9 94" xfId="3486"/>
    <cellStyle name="Обычный 9 95" xfId="3487"/>
    <cellStyle name="Обычный 9 96" xfId="3488"/>
    <cellStyle name="Обычный 9 97" xfId="3489"/>
    <cellStyle name="Обычный 9 98" xfId="3490"/>
    <cellStyle name="Обычный 9 99" xfId="3491"/>
    <cellStyle name="Обычный 90" xfId="3492"/>
    <cellStyle name="Обычный 93" xfId="3493"/>
    <cellStyle name="Обычный 94" xfId="3494"/>
    <cellStyle name="Обычный 95" xfId="3495"/>
    <cellStyle name="Обычный 96" xfId="3496"/>
    <cellStyle name="Обычный 97" xfId="3497"/>
    <cellStyle name="Обычный 98" xfId="3498"/>
    <cellStyle name="Обычный 99" xfId="3499"/>
    <cellStyle name="Процентный" xfId="4643" builtinId="5"/>
    <cellStyle name="Процентный 2" xfId="3500"/>
    <cellStyle name="Процентный 2 2" xfId="3501"/>
    <cellStyle name="Процентный 2 2 2" xfId="3502"/>
    <cellStyle name="Процентный 2 3" xfId="3503"/>
    <cellStyle name="Процентный 3" xfId="3504"/>
    <cellStyle name="Процентный 3 2" xfId="3505"/>
    <cellStyle name="Процентный 4" xfId="3506"/>
    <cellStyle name="Стиль 1" xfId="3507"/>
    <cellStyle name="Стиль 1 2" xfId="3508"/>
    <cellStyle name="Тысячи [0]_Число" xfId="3509"/>
    <cellStyle name="Тысячи_Число" xfId="3510"/>
    <cellStyle name="Финансовый [0] 2" xfId="3511"/>
    <cellStyle name="Финансовый [0] 2 2" xfId="3512"/>
    <cellStyle name="Финансовый 10" xfId="3513"/>
    <cellStyle name="Финансовый 10 10" xfId="3514"/>
    <cellStyle name="Финансовый 10 2" xfId="3515"/>
    <cellStyle name="Финансовый 10 2 2" xfId="3516"/>
    <cellStyle name="Финансовый 10 2 3" xfId="3517"/>
    <cellStyle name="Финансовый 10 2 4" xfId="3518"/>
    <cellStyle name="Финансовый 10 2 5" xfId="3519"/>
    <cellStyle name="Финансовый 10 2 6" xfId="3520"/>
    <cellStyle name="Финансовый 10 2 7" xfId="3521"/>
    <cellStyle name="Финансовый 10 2 8" xfId="3522"/>
    <cellStyle name="Финансовый 10 2 9" xfId="3523"/>
    <cellStyle name="Финансовый 10 3" xfId="3524"/>
    <cellStyle name="Финансовый 10 4" xfId="3525"/>
    <cellStyle name="Финансовый 10 5" xfId="3526"/>
    <cellStyle name="Финансовый 10 6" xfId="3527"/>
    <cellStyle name="Финансовый 10 7" xfId="3528"/>
    <cellStyle name="Финансовый 10 8" xfId="3529"/>
    <cellStyle name="Финансовый 10 9" xfId="3530"/>
    <cellStyle name="Финансовый 11" xfId="3531"/>
    <cellStyle name="Финансовый 11 10" xfId="3532"/>
    <cellStyle name="Финансовый 11 2" xfId="3533"/>
    <cellStyle name="Финансовый 11 2 2" xfId="3534"/>
    <cellStyle name="Финансовый 11 2 3" xfId="3535"/>
    <cellStyle name="Финансовый 11 2 4" xfId="3536"/>
    <cellStyle name="Финансовый 11 2 5" xfId="3537"/>
    <cellStyle name="Финансовый 11 2 6" xfId="3538"/>
    <cellStyle name="Финансовый 11 2 7" xfId="3539"/>
    <cellStyle name="Финансовый 11 2 8" xfId="3540"/>
    <cellStyle name="Финансовый 11 2 9" xfId="3541"/>
    <cellStyle name="Финансовый 11 3" xfId="3542"/>
    <cellStyle name="Финансовый 11 4" xfId="3543"/>
    <cellStyle name="Финансовый 11 5" xfId="3544"/>
    <cellStyle name="Финансовый 11 6" xfId="3545"/>
    <cellStyle name="Финансовый 11 7" xfId="3546"/>
    <cellStyle name="Финансовый 11 8" xfId="3547"/>
    <cellStyle name="Финансовый 11 9" xfId="3548"/>
    <cellStyle name="Финансовый 2" xfId="3549"/>
    <cellStyle name="Финансовый 2 2" xfId="3550"/>
    <cellStyle name="Финансовый 2 2 2" xfId="3551"/>
    <cellStyle name="Финансовый 2 2 2 2" xfId="3552"/>
    <cellStyle name="Финансовый 2 2 3" xfId="3553"/>
    <cellStyle name="Финансовый 2 3" xfId="3554"/>
    <cellStyle name="Финансовый 2 3 2" xfId="3555"/>
    <cellStyle name="Финансовый 2 4" xfId="3556"/>
    <cellStyle name="Финансовый 2 5" xfId="3557"/>
    <cellStyle name="Финансовый 2 6" xfId="3558"/>
    <cellStyle name="Финансовый 3" xfId="3559"/>
    <cellStyle name="Финансовый 3 10" xfId="3560"/>
    <cellStyle name="Финансовый 3 11" xfId="3561"/>
    <cellStyle name="Финансовый 3 12" xfId="3562"/>
    <cellStyle name="Финансовый 3 2" xfId="3563"/>
    <cellStyle name="Финансовый 3 2 10" xfId="3564"/>
    <cellStyle name="Финансовый 3 2 10 2" xfId="3565"/>
    <cellStyle name="Финансовый 3 2 10 3" xfId="3566"/>
    <cellStyle name="Финансовый 3 2 10 4" xfId="3567"/>
    <cellStyle name="Финансовый 3 2 10 5" xfId="3568"/>
    <cellStyle name="Финансовый 3 2 10 6" xfId="3569"/>
    <cellStyle name="Финансовый 3 2 10 7" xfId="3570"/>
    <cellStyle name="Финансовый 3 2 10 8" xfId="3571"/>
    <cellStyle name="Финансовый 3 2 10 9" xfId="3572"/>
    <cellStyle name="Финансовый 3 2 11" xfId="3573"/>
    <cellStyle name="Финансовый 3 2 12" xfId="3574"/>
    <cellStyle name="Финансовый 3 2 13" xfId="3575"/>
    <cellStyle name="Финансовый 3 2 14" xfId="3576"/>
    <cellStyle name="Финансовый 3 2 15" xfId="3577"/>
    <cellStyle name="Финансовый 3 2 16" xfId="3578"/>
    <cellStyle name="Финансовый 3 2 17" xfId="3579"/>
    <cellStyle name="Финансовый 3 2 18" xfId="3580"/>
    <cellStyle name="Финансовый 3 2 2" xfId="3581"/>
    <cellStyle name="Финансовый 3 2 2 10" xfId="3582"/>
    <cellStyle name="Финансовый 3 2 2 11" xfId="3583"/>
    <cellStyle name="Финансовый 3 2 2 2" xfId="3584"/>
    <cellStyle name="Финансовый 3 2 2 2 10" xfId="3585"/>
    <cellStyle name="Финансовый 3 2 2 2 2" xfId="3586"/>
    <cellStyle name="Финансовый 3 2 2 2 2 2" xfId="3587"/>
    <cellStyle name="Финансовый 3 2 2 2 2 3" xfId="3588"/>
    <cellStyle name="Финансовый 3 2 2 2 2 4" xfId="3589"/>
    <cellStyle name="Финансовый 3 2 2 2 2 5" xfId="3590"/>
    <cellStyle name="Финансовый 3 2 2 2 2 6" xfId="3591"/>
    <cellStyle name="Финансовый 3 2 2 2 2 7" xfId="3592"/>
    <cellStyle name="Финансовый 3 2 2 2 2 8" xfId="3593"/>
    <cellStyle name="Финансовый 3 2 2 2 2 9" xfId="3594"/>
    <cellStyle name="Финансовый 3 2 2 2 3" xfId="3595"/>
    <cellStyle name="Финансовый 3 2 2 2 4" xfId="3596"/>
    <cellStyle name="Финансовый 3 2 2 2 5" xfId="3597"/>
    <cellStyle name="Финансовый 3 2 2 2 6" xfId="3598"/>
    <cellStyle name="Финансовый 3 2 2 2 7" xfId="3599"/>
    <cellStyle name="Финансовый 3 2 2 2 8" xfId="3600"/>
    <cellStyle name="Финансовый 3 2 2 2 9" xfId="3601"/>
    <cellStyle name="Финансовый 3 2 2 3" xfId="3602"/>
    <cellStyle name="Финансовый 3 2 2 3 2" xfId="3603"/>
    <cellStyle name="Финансовый 3 2 2 3 3" xfId="3604"/>
    <cellStyle name="Финансовый 3 2 2 3 4" xfId="3605"/>
    <cellStyle name="Финансовый 3 2 2 3 5" xfId="3606"/>
    <cellStyle name="Финансовый 3 2 2 3 6" xfId="3607"/>
    <cellStyle name="Финансовый 3 2 2 3 7" xfId="3608"/>
    <cellStyle name="Финансовый 3 2 2 3 8" xfId="3609"/>
    <cellStyle name="Финансовый 3 2 2 3 9" xfId="3610"/>
    <cellStyle name="Финансовый 3 2 2 4" xfId="3611"/>
    <cellStyle name="Финансовый 3 2 2 5" xfId="3612"/>
    <cellStyle name="Финансовый 3 2 2 6" xfId="3613"/>
    <cellStyle name="Финансовый 3 2 2 7" xfId="3614"/>
    <cellStyle name="Финансовый 3 2 2 8" xfId="3615"/>
    <cellStyle name="Финансовый 3 2 2 9" xfId="3616"/>
    <cellStyle name="Финансовый 3 2 3" xfId="3617"/>
    <cellStyle name="Финансовый 3 2 3 10" xfId="3618"/>
    <cellStyle name="Финансовый 3 2 3 2" xfId="3619"/>
    <cellStyle name="Финансовый 3 2 3 2 2" xfId="3620"/>
    <cellStyle name="Финансовый 3 2 3 2 3" xfId="3621"/>
    <cellStyle name="Финансовый 3 2 3 2 4" xfId="3622"/>
    <cellStyle name="Финансовый 3 2 3 2 5" xfId="3623"/>
    <cellStyle name="Финансовый 3 2 3 2 6" xfId="3624"/>
    <cellStyle name="Финансовый 3 2 3 2 7" xfId="3625"/>
    <cellStyle name="Финансовый 3 2 3 2 8" xfId="3626"/>
    <cellStyle name="Финансовый 3 2 3 2 9" xfId="3627"/>
    <cellStyle name="Финансовый 3 2 3 3" xfId="3628"/>
    <cellStyle name="Финансовый 3 2 3 4" xfId="3629"/>
    <cellStyle name="Финансовый 3 2 3 5" xfId="3630"/>
    <cellStyle name="Финансовый 3 2 3 6" xfId="3631"/>
    <cellStyle name="Финансовый 3 2 3 7" xfId="3632"/>
    <cellStyle name="Финансовый 3 2 3 8" xfId="3633"/>
    <cellStyle name="Финансовый 3 2 3 9" xfId="3634"/>
    <cellStyle name="Финансовый 3 2 4" xfId="3635"/>
    <cellStyle name="Финансовый 3 2 4 10" xfId="3636"/>
    <cellStyle name="Финансовый 3 2 4 2" xfId="3637"/>
    <cellStyle name="Финансовый 3 2 4 2 2" xfId="3638"/>
    <cellStyle name="Финансовый 3 2 4 2 3" xfId="3639"/>
    <cellStyle name="Финансовый 3 2 4 2 4" xfId="3640"/>
    <cellStyle name="Финансовый 3 2 4 2 5" xfId="3641"/>
    <cellStyle name="Финансовый 3 2 4 2 6" xfId="3642"/>
    <cellStyle name="Финансовый 3 2 4 2 7" xfId="3643"/>
    <cellStyle name="Финансовый 3 2 4 2 8" xfId="3644"/>
    <cellStyle name="Финансовый 3 2 4 2 9" xfId="3645"/>
    <cellStyle name="Финансовый 3 2 4 3" xfId="3646"/>
    <cellStyle name="Финансовый 3 2 4 4" xfId="3647"/>
    <cellStyle name="Финансовый 3 2 4 5" xfId="3648"/>
    <cellStyle name="Финансовый 3 2 4 6" xfId="3649"/>
    <cellStyle name="Финансовый 3 2 4 7" xfId="3650"/>
    <cellStyle name="Финансовый 3 2 4 8" xfId="3651"/>
    <cellStyle name="Финансовый 3 2 4 9" xfId="3652"/>
    <cellStyle name="Финансовый 3 2 5" xfId="3653"/>
    <cellStyle name="Финансовый 3 2 5 10" xfId="3654"/>
    <cellStyle name="Финансовый 3 2 5 2" xfId="3655"/>
    <cellStyle name="Финансовый 3 2 5 2 2" xfId="3656"/>
    <cellStyle name="Финансовый 3 2 5 2 3" xfId="3657"/>
    <cellStyle name="Финансовый 3 2 5 2 4" xfId="3658"/>
    <cellStyle name="Финансовый 3 2 5 2 5" xfId="3659"/>
    <cellStyle name="Финансовый 3 2 5 2 6" xfId="3660"/>
    <cellStyle name="Финансовый 3 2 5 2 7" xfId="3661"/>
    <cellStyle name="Финансовый 3 2 5 2 8" xfId="3662"/>
    <cellStyle name="Финансовый 3 2 5 2 9" xfId="3663"/>
    <cellStyle name="Финансовый 3 2 5 3" xfId="3664"/>
    <cellStyle name="Финансовый 3 2 5 4" xfId="3665"/>
    <cellStyle name="Финансовый 3 2 5 5" xfId="3666"/>
    <cellStyle name="Финансовый 3 2 5 6" xfId="3667"/>
    <cellStyle name="Финансовый 3 2 5 7" xfId="3668"/>
    <cellStyle name="Финансовый 3 2 5 8" xfId="3669"/>
    <cellStyle name="Финансовый 3 2 5 9" xfId="3670"/>
    <cellStyle name="Финансовый 3 2 6" xfId="3671"/>
    <cellStyle name="Финансовый 3 2 6 10" xfId="3672"/>
    <cellStyle name="Финансовый 3 2 6 2" xfId="3673"/>
    <cellStyle name="Финансовый 3 2 6 2 2" xfId="3674"/>
    <cellStyle name="Финансовый 3 2 6 2 3" xfId="3675"/>
    <cellStyle name="Финансовый 3 2 6 2 4" xfId="3676"/>
    <cellStyle name="Финансовый 3 2 6 2 5" xfId="3677"/>
    <cellStyle name="Финансовый 3 2 6 2 6" xfId="3678"/>
    <cellStyle name="Финансовый 3 2 6 2 7" xfId="3679"/>
    <cellStyle name="Финансовый 3 2 6 2 8" xfId="3680"/>
    <cellStyle name="Финансовый 3 2 6 2 9" xfId="3681"/>
    <cellStyle name="Финансовый 3 2 6 3" xfId="3682"/>
    <cellStyle name="Финансовый 3 2 6 4" xfId="3683"/>
    <cellStyle name="Финансовый 3 2 6 5" xfId="3684"/>
    <cellStyle name="Финансовый 3 2 6 6" xfId="3685"/>
    <cellStyle name="Финансовый 3 2 6 7" xfId="3686"/>
    <cellStyle name="Финансовый 3 2 6 8" xfId="3687"/>
    <cellStyle name="Финансовый 3 2 6 9" xfId="3688"/>
    <cellStyle name="Финансовый 3 2 7" xfId="3689"/>
    <cellStyle name="Финансовый 3 2 7 10" xfId="3690"/>
    <cellStyle name="Финансовый 3 2 7 2" xfId="3691"/>
    <cellStyle name="Финансовый 3 2 7 2 2" xfId="3692"/>
    <cellStyle name="Финансовый 3 2 7 2 3" xfId="3693"/>
    <cellStyle name="Финансовый 3 2 7 2 4" xfId="3694"/>
    <cellStyle name="Финансовый 3 2 7 2 5" xfId="3695"/>
    <cellStyle name="Финансовый 3 2 7 2 6" xfId="3696"/>
    <cellStyle name="Финансовый 3 2 7 2 7" xfId="3697"/>
    <cellStyle name="Финансовый 3 2 7 2 8" xfId="3698"/>
    <cellStyle name="Финансовый 3 2 7 2 9" xfId="3699"/>
    <cellStyle name="Финансовый 3 2 7 3" xfId="3700"/>
    <cellStyle name="Финансовый 3 2 7 4" xfId="3701"/>
    <cellStyle name="Финансовый 3 2 7 5" xfId="3702"/>
    <cellStyle name="Финансовый 3 2 7 6" xfId="3703"/>
    <cellStyle name="Финансовый 3 2 7 7" xfId="3704"/>
    <cellStyle name="Финансовый 3 2 7 8" xfId="3705"/>
    <cellStyle name="Финансовый 3 2 7 9" xfId="3706"/>
    <cellStyle name="Финансовый 3 2 8" xfId="3707"/>
    <cellStyle name="Финансовый 3 2 8 10" xfId="3708"/>
    <cellStyle name="Финансовый 3 2 8 11" xfId="3709"/>
    <cellStyle name="Финансовый 3 2 8 12" xfId="3710"/>
    <cellStyle name="Финансовый 3 2 8 2" xfId="3711"/>
    <cellStyle name="Финансовый 3 2 8 2 10" xfId="3712"/>
    <cellStyle name="Финансовый 3 2 8 2 2" xfId="3713"/>
    <cellStyle name="Финансовый 3 2 8 2 2 2" xfId="3714"/>
    <cellStyle name="Финансовый 3 2 8 2 2 3" xfId="3715"/>
    <cellStyle name="Финансовый 3 2 8 2 2 4" xfId="3716"/>
    <cellStyle name="Финансовый 3 2 8 2 2 5" xfId="3717"/>
    <cellStyle name="Финансовый 3 2 8 2 2 6" xfId="3718"/>
    <cellStyle name="Финансовый 3 2 8 2 2 7" xfId="3719"/>
    <cellStyle name="Финансовый 3 2 8 2 2 8" xfId="3720"/>
    <cellStyle name="Финансовый 3 2 8 2 2 9" xfId="3721"/>
    <cellStyle name="Финансовый 3 2 8 2 3" xfId="3722"/>
    <cellStyle name="Финансовый 3 2 8 2 4" xfId="3723"/>
    <cellStyle name="Финансовый 3 2 8 2 5" xfId="3724"/>
    <cellStyle name="Финансовый 3 2 8 2 6" xfId="3725"/>
    <cellStyle name="Финансовый 3 2 8 2 7" xfId="3726"/>
    <cellStyle name="Финансовый 3 2 8 2 8" xfId="3727"/>
    <cellStyle name="Финансовый 3 2 8 2 9" xfId="3728"/>
    <cellStyle name="Финансовый 3 2 8 3" xfId="3729"/>
    <cellStyle name="Финансовый 3 2 8 3 10" xfId="3730"/>
    <cellStyle name="Финансовый 3 2 8 3 2" xfId="3731"/>
    <cellStyle name="Финансовый 3 2 8 3 2 2" xfId="3732"/>
    <cellStyle name="Финансовый 3 2 8 3 2 3" xfId="3733"/>
    <cellStyle name="Финансовый 3 2 8 3 2 4" xfId="3734"/>
    <cellStyle name="Финансовый 3 2 8 3 2 5" xfId="3735"/>
    <cellStyle name="Финансовый 3 2 8 3 2 6" xfId="3736"/>
    <cellStyle name="Финансовый 3 2 8 3 2 7" xfId="3737"/>
    <cellStyle name="Финансовый 3 2 8 3 2 8" xfId="3738"/>
    <cellStyle name="Финансовый 3 2 8 3 2 9" xfId="3739"/>
    <cellStyle name="Финансовый 3 2 8 3 3" xfId="3740"/>
    <cellStyle name="Финансовый 3 2 8 3 4" xfId="3741"/>
    <cellStyle name="Финансовый 3 2 8 3 5" xfId="3742"/>
    <cellStyle name="Финансовый 3 2 8 3 6" xfId="3743"/>
    <cellStyle name="Финансовый 3 2 8 3 7" xfId="3744"/>
    <cellStyle name="Финансовый 3 2 8 3 8" xfId="3745"/>
    <cellStyle name="Финансовый 3 2 8 3 9" xfId="3746"/>
    <cellStyle name="Финансовый 3 2 8 4" xfId="3747"/>
    <cellStyle name="Финансовый 3 2 8 4 2" xfId="3748"/>
    <cellStyle name="Финансовый 3 2 8 4 3" xfId="3749"/>
    <cellStyle name="Финансовый 3 2 8 4 4" xfId="3750"/>
    <cellStyle name="Финансовый 3 2 8 4 5" xfId="3751"/>
    <cellStyle name="Финансовый 3 2 8 4 6" xfId="3752"/>
    <cellStyle name="Финансовый 3 2 8 4 7" xfId="3753"/>
    <cellStyle name="Финансовый 3 2 8 4 8" xfId="3754"/>
    <cellStyle name="Финансовый 3 2 8 4 9" xfId="3755"/>
    <cellStyle name="Финансовый 3 2 8 5" xfId="3756"/>
    <cellStyle name="Финансовый 3 2 8 6" xfId="3757"/>
    <cellStyle name="Финансовый 3 2 8 7" xfId="3758"/>
    <cellStyle name="Финансовый 3 2 8 8" xfId="3759"/>
    <cellStyle name="Финансовый 3 2 8 9" xfId="3760"/>
    <cellStyle name="Финансовый 3 2 9" xfId="3761"/>
    <cellStyle name="Финансовый 3 2 9 10" xfId="3762"/>
    <cellStyle name="Финансовый 3 2 9 11" xfId="3763"/>
    <cellStyle name="Финансовый 3 2 9 2" xfId="3764"/>
    <cellStyle name="Финансовый 3 2 9 2 10" xfId="3765"/>
    <cellStyle name="Финансовый 3 2 9 2 2" xfId="3766"/>
    <cellStyle name="Финансовый 3 2 9 2 2 2" xfId="3767"/>
    <cellStyle name="Финансовый 3 2 9 2 2 3" xfId="3768"/>
    <cellStyle name="Финансовый 3 2 9 2 2 4" xfId="3769"/>
    <cellStyle name="Финансовый 3 2 9 2 2 5" xfId="3770"/>
    <cellStyle name="Финансовый 3 2 9 2 2 6" xfId="3771"/>
    <cellStyle name="Финансовый 3 2 9 2 2 7" xfId="3772"/>
    <cellStyle name="Финансовый 3 2 9 2 2 8" xfId="3773"/>
    <cellStyle name="Финансовый 3 2 9 2 2 9" xfId="3774"/>
    <cellStyle name="Финансовый 3 2 9 2 3" xfId="3775"/>
    <cellStyle name="Финансовый 3 2 9 2 4" xfId="3776"/>
    <cellStyle name="Финансовый 3 2 9 2 5" xfId="3777"/>
    <cellStyle name="Финансовый 3 2 9 2 6" xfId="3778"/>
    <cellStyle name="Финансовый 3 2 9 2 7" xfId="3779"/>
    <cellStyle name="Финансовый 3 2 9 2 8" xfId="3780"/>
    <cellStyle name="Финансовый 3 2 9 2 9" xfId="3781"/>
    <cellStyle name="Финансовый 3 2 9 3" xfId="3782"/>
    <cellStyle name="Финансовый 3 2 9 3 2" xfId="3783"/>
    <cellStyle name="Финансовый 3 2 9 3 3" xfId="3784"/>
    <cellStyle name="Финансовый 3 2 9 3 4" xfId="3785"/>
    <cellStyle name="Финансовый 3 2 9 3 5" xfId="3786"/>
    <cellStyle name="Финансовый 3 2 9 3 6" xfId="3787"/>
    <cellStyle name="Финансовый 3 2 9 3 7" xfId="3788"/>
    <cellStyle name="Финансовый 3 2 9 3 8" xfId="3789"/>
    <cellStyle name="Финансовый 3 2 9 3 9" xfId="3790"/>
    <cellStyle name="Финансовый 3 2 9 4" xfId="3791"/>
    <cellStyle name="Финансовый 3 2 9 5" xfId="3792"/>
    <cellStyle name="Финансовый 3 2 9 6" xfId="3793"/>
    <cellStyle name="Финансовый 3 2 9 7" xfId="3794"/>
    <cellStyle name="Финансовый 3 2 9 8" xfId="3795"/>
    <cellStyle name="Финансовый 3 2 9 9" xfId="3796"/>
    <cellStyle name="Финансовый 3 3" xfId="3797"/>
    <cellStyle name="Финансовый 3 3 10" xfId="3798"/>
    <cellStyle name="Финансовый 3 3 2" xfId="3799"/>
    <cellStyle name="Финансовый 3 3 2 2" xfId="3800"/>
    <cellStyle name="Финансовый 3 3 2 3" xfId="3801"/>
    <cellStyle name="Финансовый 3 3 2 4" xfId="3802"/>
    <cellStyle name="Финансовый 3 3 2 5" xfId="3803"/>
    <cellStyle name="Финансовый 3 3 2 6" xfId="3804"/>
    <cellStyle name="Финансовый 3 3 2 7" xfId="3805"/>
    <cellStyle name="Финансовый 3 3 2 8" xfId="3806"/>
    <cellStyle name="Финансовый 3 3 2 9" xfId="3807"/>
    <cellStyle name="Финансовый 3 3 3" xfId="3808"/>
    <cellStyle name="Финансовый 3 3 4" xfId="3809"/>
    <cellStyle name="Финансовый 3 3 5" xfId="3810"/>
    <cellStyle name="Финансовый 3 3 6" xfId="3811"/>
    <cellStyle name="Финансовый 3 3 7" xfId="3812"/>
    <cellStyle name="Финансовый 3 3 8" xfId="3813"/>
    <cellStyle name="Финансовый 3 3 9" xfId="3814"/>
    <cellStyle name="Финансовый 3 4" xfId="3815"/>
    <cellStyle name="Финансовый 3 4 2" xfId="3816"/>
    <cellStyle name="Финансовый 3 4 3" xfId="3817"/>
    <cellStyle name="Финансовый 3 4 4" xfId="3818"/>
    <cellStyle name="Финансовый 3 4 5" xfId="3819"/>
    <cellStyle name="Финансовый 3 4 6" xfId="3820"/>
    <cellStyle name="Финансовый 3 4 7" xfId="3821"/>
    <cellStyle name="Финансовый 3 4 8" xfId="3822"/>
    <cellStyle name="Финансовый 3 4 9" xfId="3823"/>
    <cellStyle name="Финансовый 3 5" xfId="3824"/>
    <cellStyle name="Финансовый 3 6" xfId="3825"/>
    <cellStyle name="Финансовый 3 7" xfId="3826"/>
    <cellStyle name="Финансовый 3 8" xfId="3827"/>
    <cellStyle name="Финансовый 3 9" xfId="3828"/>
    <cellStyle name="Финансовый 4" xfId="3829"/>
    <cellStyle name="Финансовый 4 10" xfId="3830"/>
    <cellStyle name="Финансовый 4 11" xfId="3831"/>
    <cellStyle name="Финансовый 4 12" xfId="3832"/>
    <cellStyle name="Финансовый 4 13" xfId="3833"/>
    <cellStyle name="Финансовый 4 14" xfId="3834"/>
    <cellStyle name="Финансовый 4 15" xfId="3835"/>
    <cellStyle name="Финансовый 4 16" xfId="3836"/>
    <cellStyle name="Финансовый 4 17" xfId="3837"/>
    <cellStyle name="Финансовый 4 2" xfId="3838"/>
    <cellStyle name="Финансовый 4 2 2" xfId="3839"/>
    <cellStyle name="Финансовый 4 3" xfId="3840"/>
    <cellStyle name="Финансовый 4 3 10" xfId="3841"/>
    <cellStyle name="Финансовый 4 3 2" xfId="3842"/>
    <cellStyle name="Финансовый 4 3 2 2" xfId="3843"/>
    <cellStyle name="Финансовый 4 3 2 3" xfId="3844"/>
    <cellStyle name="Финансовый 4 3 2 4" xfId="3845"/>
    <cellStyle name="Финансовый 4 3 2 5" xfId="3846"/>
    <cellStyle name="Финансовый 4 3 2 6" xfId="3847"/>
    <cellStyle name="Финансовый 4 3 2 7" xfId="3848"/>
    <cellStyle name="Финансовый 4 3 2 8" xfId="3849"/>
    <cellStyle name="Финансовый 4 3 2 9" xfId="3850"/>
    <cellStyle name="Финансовый 4 3 3" xfId="3851"/>
    <cellStyle name="Финансовый 4 3 4" xfId="3852"/>
    <cellStyle name="Финансовый 4 3 5" xfId="3853"/>
    <cellStyle name="Финансовый 4 3 6" xfId="3854"/>
    <cellStyle name="Финансовый 4 3 7" xfId="3855"/>
    <cellStyle name="Финансовый 4 3 8" xfId="3856"/>
    <cellStyle name="Финансовый 4 3 9" xfId="3857"/>
    <cellStyle name="Финансовый 4 4" xfId="3858"/>
    <cellStyle name="Финансовый 4 4 10" xfId="3859"/>
    <cellStyle name="Финансовый 4 4 2" xfId="3860"/>
    <cellStyle name="Финансовый 4 4 2 2" xfId="3861"/>
    <cellStyle name="Финансовый 4 4 2 3" xfId="3862"/>
    <cellStyle name="Финансовый 4 4 2 4" xfId="3863"/>
    <cellStyle name="Финансовый 4 4 2 5" xfId="3864"/>
    <cellStyle name="Финансовый 4 4 2 6" xfId="3865"/>
    <cellStyle name="Финансовый 4 4 2 7" xfId="3866"/>
    <cellStyle name="Финансовый 4 4 2 8" xfId="3867"/>
    <cellStyle name="Финансовый 4 4 2 9" xfId="3868"/>
    <cellStyle name="Финансовый 4 4 3" xfId="3869"/>
    <cellStyle name="Финансовый 4 4 4" xfId="3870"/>
    <cellStyle name="Финансовый 4 4 5" xfId="3871"/>
    <cellStyle name="Финансовый 4 4 6" xfId="3872"/>
    <cellStyle name="Финансовый 4 4 7" xfId="3873"/>
    <cellStyle name="Финансовый 4 4 8" xfId="3874"/>
    <cellStyle name="Финансовый 4 4 9" xfId="3875"/>
    <cellStyle name="Финансовый 4 5" xfId="3876"/>
    <cellStyle name="Финансовый 4 5 10" xfId="3877"/>
    <cellStyle name="Финансовый 4 5 2" xfId="3878"/>
    <cellStyle name="Финансовый 4 5 2 2" xfId="3879"/>
    <cellStyle name="Финансовый 4 5 2 3" xfId="3880"/>
    <cellStyle name="Финансовый 4 5 2 4" xfId="3881"/>
    <cellStyle name="Финансовый 4 5 2 5" xfId="3882"/>
    <cellStyle name="Финансовый 4 5 2 6" xfId="3883"/>
    <cellStyle name="Финансовый 4 5 2 7" xfId="3884"/>
    <cellStyle name="Финансовый 4 5 2 8" xfId="3885"/>
    <cellStyle name="Финансовый 4 5 2 9" xfId="3886"/>
    <cellStyle name="Финансовый 4 5 3" xfId="3887"/>
    <cellStyle name="Финансовый 4 5 4" xfId="3888"/>
    <cellStyle name="Финансовый 4 5 5" xfId="3889"/>
    <cellStyle name="Финансовый 4 5 6" xfId="3890"/>
    <cellStyle name="Финансовый 4 5 7" xfId="3891"/>
    <cellStyle name="Финансовый 4 5 8" xfId="3892"/>
    <cellStyle name="Финансовый 4 5 9" xfId="3893"/>
    <cellStyle name="Финансовый 4 6" xfId="3894"/>
    <cellStyle name="Финансовый 4 6 10" xfId="3895"/>
    <cellStyle name="Финансовый 4 6 2" xfId="3896"/>
    <cellStyle name="Финансовый 4 6 2 2" xfId="3897"/>
    <cellStyle name="Финансовый 4 6 2 3" xfId="3898"/>
    <cellStyle name="Финансовый 4 6 2 4" xfId="3899"/>
    <cellStyle name="Финансовый 4 6 2 5" xfId="3900"/>
    <cellStyle name="Финансовый 4 6 2 6" xfId="3901"/>
    <cellStyle name="Финансовый 4 6 2 7" xfId="3902"/>
    <cellStyle name="Финансовый 4 6 2 8" xfId="3903"/>
    <cellStyle name="Финансовый 4 6 2 9" xfId="3904"/>
    <cellStyle name="Финансовый 4 6 3" xfId="3905"/>
    <cellStyle name="Финансовый 4 6 4" xfId="3906"/>
    <cellStyle name="Финансовый 4 6 5" xfId="3907"/>
    <cellStyle name="Финансовый 4 6 6" xfId="3908"/>
    <cellStyle name="Финансовый 4 6 7" xfId="3909"/>
    <cellStyle name="Финансовый 4 6 8" xfId="3910"/>
    <cellStyle name="Финансовый 4 6 9" xfId="3911"/>
    <cellStyle name="Финансовый 4 7" xfId="3912"/>
    <cellStyle name="Финансовый 4 7 10" xfId="3913"/>
    <cellStyle name="Финансовый 4 7 2" xfId="3914"/>
    <cellStyle name="Финансовый 4 7 2 2" xfId="3915"/>
    <cellStyle name="Финансовый 4 7 2 3" xfId="3916"/>
    <cellStyle name="Финансовый 4 7 2 4" xfId="3917"/>
    <cellStyle name="Финансовый 4 7 2 5" xfId="3918"/>
    <cellStyle name="Финансовый 4 7 2 6" xfId="3919"/>
    <cellStyle name="Финансовый 4 7 2 7" xfId="3920"/>
    <cellStyle name="Финансовый 4 7 2 8" xfId="3921"/>
    <cellStyle name="Финансовый 4 7 2 9" xfId="3922"/>
    <cellStyle name="Финансовый 4 7 3" xfId="3923"/>
    <cellStyle name="Финансовый 4 7 4" xfId="3924"/>
    <cellStyle name="Финансовый 4 7 5" xfId="3925"/>
    <cellStyle name="Финансовый 4 7 6" xfId="3926"/>
    <cellStyle name="Финансовый 4 7 7" xfId="3927"/>
    <cellStyle name="Финансовый 4 7 8" xfId="3928"/>
    <cellStyle name="Финансовый 4 7 9" xfId="3929"/>
    <cellStyle name="Финансовый 4 8" xfId="3930"/>
    <cellStyle name="Финансовый 4 8 10" xfId="3931"/>
    <cellStyle name="Финансовый 4 8 11" xfId="3932"/>
    <cellStyle name="Финансовый 4 8 12" xfId="3933"/>
    <cellStyle name="Финансовый 4 8 2" xfId="3934"/>
    <cellStyle name="Финансовый 4 8 2 10" xfId="3935"/>
    <cellStyle name="Финансовый 4 8 2 2" xfId="3936"/>
    <cellStyle name="Финансовый 4 8 2 2 2" xfId="3937"/>
    <cellStyle name="Финансовый 4 8 2 2 3" xfId="3938"/>
    <cellStyle name="Финансовый 4 8 2 2 4" xfId="3939"/>
    <cellStyle name="Финансовый 4 8 2 2 5" xfId="3940"/>
    <cellStyle name="Финансовый 4 8 2 2 6" xfId="3941"/>
    <cellStyle name="Финансовый 4 8 2 2 7" xfId="3942"/>
    <cellStyle name="Финансовый 4 8 2 2 8" xfId="3943"/>
    <cellStyle name="Финансовый 4 8 2 2 9" xfId="3944"/>
    <cellStyle name="Финансовый 4 8 2 3" xfId="3945"/>
    <cellStyle name="Финансовый 4 8 2 4" xfId="3946"/>
    <cellStyle name="Финансовый 4 8 2 5" xfId="3947"/>
    <cellStyle name="Финансовый 4 8 2 6" xfId="3948"/>
    <cellStyle name="Финансовый 4 8 2 7" xfId="3949"/>
    <cellStyle name="Финансовый 4 8 2 8" xfId="3950"/>
    <cellStyle name="Финансовый 4 8 2 9" xfId="3951"/>
    <cellStyle name="Финансовый 4 8 3" xfId="3952"/>
    <cellStyle name="Финансовый 4 8 3 10" xfId="3953"/>
    <cellStyle name="Финансовый 4 8 3 11" xfId="3954"/>
    <cellStyle name="Финансовый 4 8 3 2" xfId="3955"/>
    <cellStyle name="Финансовый 4 8 3 2 10" xfId="3956"/>
    <cellStyle name="Финансовый 4 8 3 2 11" xfId="3957"/>
    <cellStyle name="Финансовый 4 8 3 2 12" xfId="3958"/>
    <cellStyle name="Финансовый 4 8 3 2 2" xfId="3959"/>
    <cellStyle name="Финансовый 4 8 3 2 2 10" xfId="3960"/>
    <cellStyle name="Финансовый 4 8 3 2 2 2" xfId="3961"/>
    <cellStyle name="Финансовый 4 8 3 2 2 2 2" xfId="3962"/>
    <cellStyle name="Финансовый 4 8 3 2 2 2 3" xfId="3963"/>
    <cellStyle name="Финансовый 4 8 3 2 2 2 4" xfId="3964"/>
    <cellStyle name="Финансовый 4 8 3 2 2 2 5" xfId="3965"/>
    <cellStyle name="Финансовый 4 8 3 2 2 2 6" xfId="3966"/>
    <cellStyle name="Финансовый 4 8 3 2 2 2 7" xfId="3967"/>
    <cellStyle name="Финансовый 4 8 3 2 2 2 8" xfId="3968"/>
    <cellStyle name="Финансовый 4 8 3 2 2 2 9" xfId="3969"/>
    <cellStyle name="Финансовый 4 8 3 2 2 3" xfId="3970"/>
    <cellStyle name="Финансовый 4 8 3 2 2 4" xfId="3971"/>
    <cellStyle name="Финансовый 4 8 3 2 2 5" xfId="3972"/>
    <cellStyle name="Финансовый 4 8 3 2 2 6" xfId="3973"/>
    <cellStyle name="Финансовый 4 8 3 2 2 7" xfId="3974"/>
    <cellStyle name="Финансовый 4 8 3 2 2 8" xfId="3975"/>
    <cellStyle name="Финансовый 4 8 3 2 2 9" xfId="3976"/>
    <cellStyle name="Финансовый 4 8 3 2 3" xfId="3977"/>
    <cellStyle name="Финансовый 4 8 3 2 3 10" xfId="3978"/>
    <cellStyle name="Финансовый 4 8 3 2 3 11" xfId="3979"/>
    <cellStyle name="Финансовый 4 8 3 2 3 12" xfId="3980"/>
    <cellStyle name="Финансовый 4 8 3 2 3 13" xfId="3981"/>
    <cellStyle name="Финансовый 4 8 3 2 3 14" xfId="3982"/>
    <cellStyle name="Финансовый 4 8 3 2 3 2" xfId="3983"/>
    <cellStyle name="Финансовый 4 8 3 2 3 2 10" xfId="3984"/>
    <cellStyle name="Финансовый 4 8 3 2 3 2 2" xfId="3985"/>
    <cellStyle name="Финансовый 4 8 3 2 3 2 2 2" xfId="3986"/>
    <cellStyle name="Финансовый 4 8 3 2 3 2 2 3" xfId="3987"/>
    <cellStyle name="Финансовый 4 8 3 2 3 2 2 4" xfId="3988"/>
    <cellStyle name="Финансовый 4 8 3 2 3 2 2 5" xfId="3989"/>
    <cellStyle name="Финансовый 4 8 3 2 3 2 2 6" xfId="3990"/>
    <cellStyle name="Финансовый 4 8 3 2 3 2 2 7" xfId="3991"/>
    <cellStyle name="Финансовый 4 8 3 2 3 2 2 8" xfId="3992"/>
    <cellStyle name="Финансовый 4 8 3 2 3 2 2 9" xfId="3993"/>
    <cellStyle name="Финансовый 4 8 3 2 3 2 3" xfId="3994"/>
    <cellStyle name="Финансовый 4 8 3 2 3 2 4" xfId="3995"/>
    <cellStyle name="Финансовый 4 8 3 2 3 2 5" xfId="3996"/>
    <cellStyle name="Финансовый 4 8 3 2 3 2 6" xfId="3997"/>
    <cellStyle name="Финансовый 4 8 3 2 3 2 7" xfId="3998"/>
    <cellStyle name="Финансовый 4 8 3 2 3 2 8" xfId="3999"/>
    <cellStyle name="Финансовый 4 8 3 2 3 2 9" xfId="4000"/>
    <cellStyle name="Финансовый 4 8 3 2 3 3" xfId="4001"/>
    <cellStyle name="Финансовый 4 8 3 2 3 3 10" xfId="4002"/>
    <cellStyle name="Финансовый 4 8 3 2 3 3 2" xfId="4003"/>
    <cellStyle name="Финансовый 4 8 3 2 3 3 2 2" xfId="4004"/>
    <cellStyle name="Финансовый 4 8 3 2 3 3 2 3" xfId="4005"/>
    <cellStyle name="Финансовый 4 8 3 2 3 3 2 4" xfId="4006"/>
    <cellStyle name="Финансовый 4 8 3 2 3 3 2 5" xfId="4007"/>
    <cellStyle name="Финансовый 4 8 3 2 3 3 2 6" xfId="4008"/>
    <cellStyle name="Финансовый 4 8 3 2 3 3 2 7" xfId="4009"/>
    <cellStyle name="Финансовый 4 8 3 2 3 3 2 8" xfId="4010"/>
    <cellStyle name="Финансовый 4 8 3 2 3 3 2 9" xfId="4011"/>
    <cellStyle name="Финансовый 4 8 3 2 3 3 3" xfId="4012"/>
    <cellStyle name="Финансовый 4 8 3 2 3 3 4" xfId="4013"/>
    <cellStyle name="Финансовый 4 8 3 2 3 3 5" xfId="4014"/>
    <cellStyle name="Финансовый 4 8 3 2 3 3 6" xfId="4015"/>
    <cellStyle name="Финансовый 4 8 3 2 3 3 7" xfId="4016"/>
    <cellStyle name="Финансовый 4 8 3 2 3 3 8" xfId="4017"/>
    <cellStyle name="Финансовый 4 8 3 2 3 3 9" xfId="4018"/>
    <cellStyle name="Финансовый 4 8 3 2 3 4" xfId="4019"/>
    <cellStyle name="Финансовый 4 8 3 2 3 4 10" xfId="4020"/>
    <cellStyle name="Финансовый 4 8 3 2 3 4 2" xfId="4021"/>
    <cellStyle name="Финансовый 4 8 3 2 3 4 2 2" xfId="4022"/>
    <cellStyle name="Финансовый 4 8 3 2 3 4 2 3" xfId="4023"/>
    <cellStyle name="Финансовый 4 8 3 2 3 4 2 4" xfId="4024"/>
    <cellStyle name="Финансовый 4 8 3 2 3 4 2 5" xfId="4025"/>
    <cellStyle name="Финансовый 4 8 3 2 3 4 2 6" xfId="4026"/>
    <cellStyle name="Финансовый 4 8 3 2 3 4 2 7" xfId="4027"/>
    <cellStyle name="Финансовый 4 8 3 2 3 4 2 8" xfId="4028"/>
    <cellStyle name="Финансовый 4 8 3 2 3 4 2 9" xfId="4029"/>
    <cellStyle name="Финансовый 4 8 3 2 3 4 3" xfId="4030"/>
    <cellStyle name="Финансовый 4 8 3 2 3 4 4" xfId="4031"/>
    <cellStyle name="Финансовый 4 8 3 2 3 4 5" xfId="4032"/>
    <cellStyle name="Финансовый 4 8 3 2 3 4 6" xfId="4033"/>
    <cellStyle name="Финансовый 4 8 3 2 3 4 7" xfId="4034"/>
    <cellStyle name="Финансовый 4 8 3 2 3 4 8" xfId="4035"/>
    <cellStyle name="Финансовый 4 8 3 2 3 4 9" xfId="4036"/>
    <cellStyle name="Финансовый 4 8 3 2 3 5" xfId="4037"/>
    <cellStyle name="Финансовый 4 8 3 2 3 5 10" xfId="4038"/>
    <cellStyle name="Финансовый 4 8 3 2 3 5 2" xfId="4039"/>
    <cellStyle name="Финансовый 4 8 3 2 3 5 2 2" xfId="4040"/>
    <cellStyle name="Финансовый 4 8 3 2 3 5 2 3" xfId="4041"/>
    <cellStyle name="Финансовый 4 8 3 2 3 5 2 4" xfId="4042"/>
    <cellStyle name="Финансовый 4 8 3 2 3 5 2 5" xfId="4043"/>
    <cellStyle name="Финансовый 4 8 3 2 3 5 2 6" xfId="4044"/>
    <cellStyle name="Финансовый 4 8 3 2 3 5 2 7" xfId="4045"/>
    <cellStyle name="Финансовый 4 8 3 2 3 5 2 8" xfId="4046"/>
    <cellStyle name="Финансовый 4 8 3 2 3 5 2 9" xfId="4047"/>
    <cellStyle name="Финансовый 4 8 3 2 3 5 3" xfId="4048"/>
    <cellStyle name="Финансовый 4 8 3 2 3 5 4" xfId="4049"/>
    <cellStyle name="Финансовый 4 8 3 2 3 5 5" xfId="4050"/>
    <cellStyle name="Финансовый 4 8 3 2 3 5 6" xfId="4051"/>
    <cellStyle name="Финансовый 4 8 3 2 3 5 7" xfId="4052"/>
    <cellStyle name="Финансовый 4 8 3 2 3 5 8" xfId="4053"/>
    <cellStyle name="Финансовый 4 8 3 2 3 5 9" xfId="4054"/>
    <cellStyle name="Финансовый 4 8 3 2 3 6" xfId="4055"/>
    <cellStyle name="Финансовый 4 8 3 2 3 6 2" xfId="4056"/>
    <cellStyle name="Финансовый 4 8 3 2 3 6 3" xfId="4057"/>
    <cellStyle name="Финансовый 4 8 3 2 3 6 4" xfId="4058"/>
    <cellStyle name="Финансовый 4 8 3 2 3 6 5" xfId="4059"/>
    <cellStyle name="Финансовый 4 8 3 2 3 6 6" xfId="4060"/>
    <cellStyle name="Финансовый 4 8 3 2 3 6 7" xfId="4061"/>
    <cellStyle name="Финансовый 4 8 3 2 3 6 8" xfId="4062"/>
    <cellStyle name="Финансовый 4 8 3 2 3 6 9" xfId="4063"/>
    <cellStyle name="Финансовый 4 8 3 2 3 7" xfId="4064"/>
    <cellStyle name="Финансовый 4 8 3 2 3 8" xfId="4065"/>
    <cellStyle name="Финансовый 4 8 3 2 3 9" xfId="4066"/>
    <cellStyle name="Финансовый 4 8 3 2 4" xfId="4067"/>
    <cellStyle name="Финансовый 4 8 3 2 4 2" xfId="4068"/>
    <cellStyle name="Финансовый 4 8 3 2 4 3" xfId="4069"/>
    <cellStyle name="Финансовый 4 8 3 2 4 4" xfId="4070"/>
    <cellStyle name="Финансовый 4 8 3 2 4 5" xfId="4071"/>
    <cellStyle name="Финансовый 4 8 3 2 4 6" xfId="4072"/>
    <cellStyle name="Финансовый 4 8 3 2 4 7" xfId="4073"/>
    <cellStyle name="Финансовый 4 8 3 2 4 8" xfId="4074"/>
    <cellStyle name="Финансовый 4 8 3 2 4 9" xfId="4075"/>
    <cellStyle name="Финансовый 4 8 3 2 5" xfId="4076"/>
    <cellStyle name="Финансовый 4 8 3 2 6" xfId="4077"/>
    <cellStyle name="Финансовый 4 8 3 2 7" xfId="4078"/>
    <cellStyle name="Финансовый 4 8 3 2 8" xfId="4079"/>
    <cellStyle name="Финансовый 4 8 3 2 9" xfId="4080"/>
    <cellStyle name="Финансовый 4 8 3 3" xfId="4081"/>
    <cellStyle name="Финансовый 4 8 3 3 2" xfId="4082"/>
    <cellStyle name="Финансовый 4 8 3 3 3" xfId="4083"/>
    <cellStyle name="Финансовый 4 8 3 3 4" xfId="4084"/>
    <cellStyle name="Финансовый 4 8 3 3 5" xfId="4085"/>
    <cellStyle name="Финансовый 4 8 3 3 6" xfId="4086"/>
    <cellStyle name="Финансовый 4 8 3 3 7" xfId="4087"/>
    <cellStyle name="Финансовый 4 8 3 3 8" xfId="4088"/>
    <cellStyle name="Финансовый 4 8 3 3 9" xfId="4089"/>
    <cellStyle name="Финансовый 4 8 3 4" xfId="4090"/>
    <cellStyle name="Финансовый 4 8 3 5" xfId="4091"/>
    <cellStyle name="Финансовый 4 8 3 6" xfId="4092"/>
    <cellStyle name="Финансовый 4 8 3 7" xfId="4093"/>
    <cellStyle name="Финансовый 4 8 3 8" xfId="4094"/>
    <cellStyle name="Финансовый 4 8 3 9" xfId="4095"/>
    <cellStyle name="Финансовый 4 8 4" xfId="4096"/>
    <cellStyle name="Финансовый 4 8 4 2" xfId="4097"/>
    <cellStyle name="Финансовый 4 8 4 3" xfId="4098"/>
    <cellStyle name="Финансовый 4 8 4 4" xfId="4099"/>
    <cellStyle name="Финансовый 4 8 4 5" xfId="4100"/>
    <cellStyle name="Финансовый 4 8 4 6" xfId="4101"/>
    <cellStyle name="Финансовый 4 8 4 7" xfId="4102"/>
    <cellStyle name="Финансовый 4 8 4 8" xfId="4103"/>
    <cellStyle name="Финансовый 4 8 4 9" xfId="4104"/>
    <cellStyle name="Финансовый 4 8 5" xfId="4105"/>
    <cellStyle name="Финансовый 4 8 6" xfId="4106"/>
    <cellStyle name="Финансовый 4 8 7" xfId="4107"/>
    <cellStyle name="Финансовый 4 8 8" xfId="4108"/>
    <cellStyle name="Финансовый 4 8 9" xfId="4109"/>
    <cellStyle name="Финансовый 4 9" xfId="4110"/>
    <cellStyle name="Финансовый 4 9 2" xfId="4111"/>
    <cellStyle name="Финансовый 4 9 3" xfId="4112"/>
    <cellStyle name="Финансовый 4 9 4" xfId="4113"/>
    <cellStyle name="Финансовый 4 9 5" xfId="4114"/>
    <cellStyle name="Финансовый 4 9 6" xfId="4115"/>
    <cellStyle name="Финансовый 4 9 7" xfId="4116"/>
    <cellStyle name="Финансовый 4 9 8" xfId="4117"/>
    <cellStyle name="Финансовый 4 9 9" xfId="4118"/>
    <cellStyle name="Финансовый 5" xfId="4119"/>
    <cellStyle name="Финансовый 5 2" xfId="4120"/>
    <cellStyle name="Финансовый 5 2 10" xfId="4121"/>
    <cellStyle name="Финансовый 5 2 11" xfId="4122"/>
    <cellStyle name="Финансовый 5 2 2" xfId="4123"/>
    <cellStyle name="Финансовый 5 2 2 10" xfId="4124"/>
    <cellStyle name="Финансовый 5 2 2 2" xfId="4125"/>
    <cellStyle name="Финансовый 5 2 2 2 2" xfId="4126"/>
    <cellStyle name="Финансовый 5 2 2 2 3" xfId="4127"/>
    <cellStyle name="Финансовый 5 2 2 2 4" xfId="4128"/>
    <cellStyle name="Финансовый 5 2 2 2 5" xfId="4129"/>
    <cellStyle name="Финансовый 5 2 2 2 6" xfId="4130"/>
    <cellStyle name="Финансовый 5 2 2 2 7" xfId="4131"/>
    <cellStyle name="Финансовый 5 2 2 2 8" xfId="4132"/>
    <cellStyle name="Финансовый 5 2 2 2 9" xfId="4133"/>
    <cellStyle name="Финансовый 5 2 2 3" xfId="4134"/>
    <cellStyle name="Финансовый 5 2 2 4" xfId="4135"/>
    <cellStyle name="Финансовый 5 2 2 5" xfId="4136"/>
    <cellStyle name="Финансовый 5 2 2 6" xfId="4137"/>
    <cellStyle name="Финансовый 5 2 2 7" xfId="4138"/>
    <cellStyle name="Финансовый 5 2 2 8" xfId="4139"/>
    <cellStyle name="Финансовый 5 2 2 9" xfId="4140"/>
    <cellStyle name="Финансовый 5 2 3" xfId="4141"/>
    <cellStyle name="Финансовый 5 2 3 2" xfId="4142"/>
    <cellStyle name="Финансовый 5 2 3 3" xfId="4143"/>
    <cellStyle name="Финансовый 5 2 3 4" xfId="4144"/>
    <cellStyle name="Финансовый 5 2 3 5" xfId="4145"/>
    <cellStyle name="Финансовый 5 2 3 6" xfId="4146"/>
    <cellStyle name="Финансовый 5 2 3 7" xfId="4147"/>
    <cellStyle name="Финансовый 5 2 3 8" xfId="4148"/>
    <cellStyle name="Финансовый 5 2 3 9" xfId="4149"/>
    <cellStyle name="Финансовый 5 2 4" xfId="4150"/>
    <cellStyle name="Финансовый 5 2 5" xfId="4151"/>
    <cellStyle name="Финансовый 5 2 6" xfId="4152"/>
    <cellStyle name="Финансовый 5 2 7" xfId="4153"/>
    <cellStyle name="Финансовый 5 2 8" xfId="4154"/>
    <cellStyle name="Финансовый 5 2 9" xfId="4155"/>
    <cellStyle name="Финансовый 5 3" xfId="4156"/>
    <cellStyle name="Финансовый 6" xfId="4157"/>
    <cellStyle name="Финансовый 6 10" xfId="4158"/>
    <cellStyle name="Финансовый 6 11" xfId="4159"/>
    <cellStyle name="Финансовый 6 2" xfId="4160"/>
    <cellStyle name="Финансовый 6 2 10" xfId="4161"/>
    <cellStyle name="Финансовый 6 2 2" xfId="4162"/>
    <cellStyle name="Финансовый 6 2 2 2" xfId="4163"/>
    <cellStyle name="Финансовый 6 2 2 3" xfId="4164"/>
    <cellStyle name="Финансовый 6 2 2 4" xfId="4165"/>
    <cellStyle name="Финансовый 6 2 2 5" xfId="4166"/>
    <cellStyle name="Финансовый 6 2 2 6" xfId="4167"/>
    <cellStyle name="Финансовый 6 2 2 7" xfId="4168"/>
    <cellStyle name="Финансовый 6 2 2 8" xfId="4169"/>
    <cellStyle name="Финансовый 6 2 2 9" xfId="4170"/>
    <cellStyle name="Финансовый 6 2 3" xfId="4171"/>
    <cellStyle name="Финансовый 6 2 4" xfId="4172"/>
    <cellStyle name="Финансовый 6 2 5" xfId="4173"/>
    <cellStyle name="Финансовый 6 2 6" xfId="4174"/>
    <cellStyle name="Финансовый 6 2 7" xfId="4175"/>
    <cellStyle name="Финансовый 6 2 8" xfId="4176"/>
    <cellStyle name="Финансовый 6 2 9" xfId="4177"/>
    <cellStyle name="Финансовый 6 3" xfId="4178"/>
    <cellStyle name="Финансовый 6 3 2" xfId="4179"/>
    <cellStyle name="Финансовый 6 3 3" xfId="4180"/>
    <cellStyle name="Финансовый 6 3 4" xfId="4181"/>
    <cellStyle name="Финансовый 6 3 5" xfId="4182"/>
    <cellStyle name="Финансовый 6 3 6" xfId="4183"/>
    <cellStyle name="Финансовый 6 3 7" xfId="4184"/>
    <cellStyle name="Финансовый 6 3 8" xfId="4185"/>
    <cellStyle name="Финансовый 6 3 9" xfId="4186"/>
    <cellStyle name="Финансовый 6 4" xfId="4187"/>
    <cellStyle name="Финансовый 6 5" xfId="4188"/>
    <cellStyle name="Финансовый 6 6" xfId="4189"/>
    <cellStyle name="Финансовый 6 7" xfId="4190"/>
    <cellStyle name="Финансовый 6 8" xfId="4191"/>
    <cellStyle name="Финансовый 6 9" xfId="4192"/>
    <cellStyle name="Финансовый 7" xfId="4193"/>
    <cellStyle name="Финансовый 7 10" xfId="4194"/>
    <cellStyle name="Финансовый 7 11" xfId="4195"/>
    <cellStyle name="Финансовый 7 12" xfId="4196"/>
    <cellStyle name="Финансовый 7 13" xfId="4197"/>
    <cellStyle name="Финансовый 7 14" xfId="4198"/>
    <cellStyle name="Финансовый 7 15" xfId="4199"/>
    <cellStyle name="Финансовый 7 2" xfId="4200"/>
    <cellStyle name="Финансовый 7 2 10" xfId="4201"/>
    <cellStyle name="Финансовый 7 2 11" xfId="4202"/>
    <cellStyle name="Финансовый 7 2 2" xfId="4203"/>
    <cellStyle name="Финансовый 7 2 2 10" xfId="4204"/>
    <cellStyle name="Финансовый 7 2 2 2" xfId="4205"/>
    <cellStyle name="Финансовый 7 2 2 2 2" xfId="4206"/>
    <cellStyle name="Финансовый 7 2 2 2 3" xfId="4207"/>
    <cellStyle name="Финансовый 7 2 2 2 4" xfId="4208"/>
    <cellStyle name="Финансовый 7 2 2 2 5" xfId="4209"/>
    <cellStyle name="Финансовый 7 2 2 2 6" xfId="4210"/>
    <cellStyle name="Финансовый 7 2 2 2 7" xfId="4211"/>
    <cellStyle name="Финансовый 7 2 2 2 8" xfId="4212"/>
    <cellStyle name="Финансовый 7 2 2 2 9" xfId="4213"/>
    <cellStyle name="Финансовый 7 2 2 3" xfId="4214"/>
    <cellStyle name="Финансовый 7 2 2 4" xfId="4215"/>
    <cellStyle name="Финансовый 7 2 2 5" xfId="4216"/>
    <cellStyle name="Финансовый 7 2 2 6" xfId="4217"/>
    <cellStyle name="Финансовый 7 2 2 7" xfId="4218"/>
    <cellStyle name="Финансовый 7 2 2 8" xfId="4219"/>
    <cellStyle name="Финансовый 7 2 2 9" xfId="4220"/>
    <cellStyle name="Финансовый 7 2 3" xfId="4221"/>
    <cellStyle name="Финансовый 7 2 3 2" xfId="4222"/>
    <cellStyle name="Финансовый 7 2 3 3" xfId="4223"/>
    <cellStyle name="Финансовый 7 2 3 4" xfId="4224"/>
    <cellStyle name="Финансовый 7 2 3 5" xfId="4225"/>
    <cellStyle name="Финансовый 7 2 3 6" xfId="4226"/>
    <cellStyle name="Финансовый 7 2 3 7" xfId="4227"/>
    <cellStyle name="Финансовый 7 2 3 8" xfId="4228"/>
    <cellStyle name="Финансовый 7 2 3 9" xfId="4229"/>
    <cellStyle name="Финансовый 7 2 4" xfId="4230"/>
    <cellStyle name="Финансовый 7 2 5" xfId="4231"/>
    <cellStyle name="Финансовый 7 2 6" xfId="4232"/>
    <cellStyle name="Финансовый 7 2 7" xfId="4233"/>
    <cellStyle name="Финансовый 7 2 8" xfId="4234"/>
    <cellStyle name="Финансовый 7 2 9" xfId="4235"/>
    <cellStyle name="Финансовый 7 3" xfId="4236"/>
    <cellStyle name="Финансовый 7 3 10" xfId="4237"/>
    <cellStyle name="Финансовый 7 3 11" xfId="4238"/>
    <cellStyle name="Финансовый 7 3 2" xfId="4239"/>
    <cellStyle name="Финансовый 7 3 2 10" xfId="4240"/>
    <cellStyle name="Финансовый 7 3 2 2" xfId="4241"/>
    <cellStyle name="Финансовый 7 3 2 2 2" xfId="4242"/>
    <cellStyle name="Финансовый 7 3 2 2 3" xfId="4243"/>
    <cellStyle name="Финансовый 7 3 2 2 4" xfId="4244"/>
    <cellStyle name="Финансовый 7 3 2 2 5" xfId="4245"/>
    <cellStyle name="Финансовый 7 3 2 2 6" xfId="4246"/>
    <cellStyle name="Финансовый 7 3 2 2 7" xfId="4247"/>
    <cellStyle name="Финансовый 7 3 2 2 8" xfId="4248"/>
    <cellStyle name="Финансовый 7 3 2 2 9" xfId="4249"/>
    <cellStyle name="Финансовый 7 3 2 3" xfId="4250"/>
    <cellStyle name="Финансовый 7 3 2 4" xfId="4251"/>
    <cellStyle name="Финансовый 7 3 2 5" xfId="4252"/>
    <cellStyle name="Финансовый 7 3 2 6" xfId="4253"/>
    <cellStyle name="Финансовый 7 3 2 7" xfId="4254"/>
    <cellStyle name="Финансовый 7 3 2 8" xfId="4255"/>
    <cellStyle name="Финансовый 7 3 2 9" xfId="4256"/>
    <cellStyle name="Финансовый 7 3 3" xfId="4257"/>
    <cellStyle name="Финансовый 7 3 3 2" xfId="4258"/>
    <cellStyle name="Финансовый 7 3 3 3" xfId="4259"/>
    <cellStyle name="Финансовый 7 3 3 4" xfId="4260"/>
    <cellStyle name="Финансовый 7 3 3 5" xfId="4261"/>
    <cellStyle name="Финансовый 7 3 3 6" xfId="4262"/>
    <cellStyle name="Финансовый 7 3 3 7" xfId="4263"/>
    <cellStyle name="Финансовый 7 3 3 8" xfId="4264"/>
    <cellStyle name="Финансовый 7 3 3 9" xfId="4265"/>
    <cellStyle name="Финансовый 7 3 4" xfId="4266"/>
    <cellStyle name="Финансовый 7 3 5" xfId="4267"/>
    <cellStyle name="Финансовый 7 3 6" xfId="4268"/>
    <cellStyle name="Финансовый 7 3 7" xfId="4269"/>
    <cellStyle name="Финансовый 7 3 8" xfId="4270"/>
    <cellStyle name="Финансовый 7 3 9" xfId="4271"/>
    <cellStyle name="Финансовый 7 4" xfId="4272"/>
    <cellStyle name="Финансовый 7 4 10" xfId="4273"/>
    <cellStyle name="Финансовый 7 4 11" xfId="4274"/>
    <cellStyle name="Финансовый 7 4 12" xfId="4275"/>
    <cellStyle name="Финансовый 7 4 2" xfId="4276"/>
    <cellStyle name="Финансовый 7 4 2 10" xfId="4277"/>
    <cellStyle name="Финансовый 7 4 2 11" xfId="4278"/>
    <cellStyle name="Финансовый 7 4 2 12" xfId="4279"/>
    <cellStyle name="Финансовый 7 4 2 2" xfId="4280"/>
    <cellStyle name="Финансовый 7 4 2 2 10" xfId="4281"/>
    <cellStyle name="Финансовый 7 4 2 2 11" xfId="4282"/>
    <cellStyle name="Финансовый 7 4 2 2 12" xfId="4283"/>
    <cellStyle name="Финансовый 7 4 2 2 13" xfId="4284"/>
    <cellStyle name="Финансовый 7 4 2 2 2" xfId="4285"/>
    <cellStyle name="Финансовый 7 4 2 2 2 10" xfId="4286"/>
    <cellStyle name="Финансовый 7 4 2 2 2 11" xfId="4287"/>
    <cellStyle name="Финансовый 7 4 2 2 2 2" xfId="4288"/>
    <cellStyle name="Финансовый 7 4 2 2 2 2 10" xfId="4289"/>
    <cellStyle name="Финансовый 7 4 2 2 2 2 2" xfId="4290"/>
    <cellStyle name="Финансовый 7 4 2 2 2 2 2 2" xfId="4291"/>
    <cellStyle name="Финансовый 7 4 2 2 2 2 2 3" xfId="4292"/>
    <cellStyle name="Финансовый 7 4 2 2 2 2 2 4" xfId="4293"/>
    <cellStyle name="Финансовый 7 4 2 2 2 2 2 5" xfId="4294"/>
    <cellStyle name="Финансовый 7 4 2 2 2 2 2 6" xfId="4295"/>
    <cellStyle name="Финансовый 7 4 2 2 2 2 2 7" xfId="4296"/>
    <cellStyle name="Финансовый 7 4 2 2 2 2 2 8" xfId="4297"/>
    <cellStyle name="Финансовый 7 4 2 2 2 2 2 9" xfId="4298"/>
    <cellStyle name="Финансовый 7 4 2 2 2 2 3" xfId="4299"/>
    <cellStyle name="Финансовый 7 4 2 2 2 2 4" xfId="4300"/>
    <cellStyle name="Финансовый 7 4 2 2 2 2 5" xfId="4301"/>
    <cellStyle name="Финансовый 7 4 2 2 2 2 6" xfId="4302"/>
    <cellStyle name="Финансовый 7 4 2 2 2 2 7" xfId="4303"/>
    <cellStyle name="Финансовый 7 4 2 2 2 2 8" xfId="4304"/>
    <cellStyle name="Финансовый 7 4 2 2 2 2 9" xfId="4305"/>
    <cellStyle name="Финансовый 7 4 2 2 2 3" xfId="4306"/>
    <cellStyle name="Финансовый 7 4 2 2 2 3 2" xfId="4307"/>
    <cellStyle name="Финансовый 7 4 2 2 2 3 3" xfId="4308"/>
    <cellStyle name="Финансовый 7 4 2 2 2 3 4" xfId="4309"/>
    <cellStyle name="Финансовый 7 4 2 2 2 3 5" xfId="4310"/>
    <cellStyle name="Финансовый 7 4 2 2 2 3 6" xfId="4311"/>
    <cellStyle name="Финансовый 7 4 2 2 2 3 7" xfId="4312"/>
    <cellStyle name="Финансовый 7 4 2 2 2 3 8" xfId="4313"/>
    <cellStyle name="Финансовый 7 4 2 2 2 3 9" xfId="4314"/>
    <cellStyle name="Финансовый 7 4 2 2 2 4" xfId="4315"/>
    <cellStyle name="Финансовый 7 4 2 2 2 5" xfId="4316"/>
    <cellStyle name="Финансовый 7 4 2 2 2 6" xfId="4317"/>
    <cellStyle name="Финансовый 7 4 2 2 2 7" xfId="4318"/>
    <cellStyle name="Финансовый 7 4 2 2 2 8" xfId="4319"/>
    <cellStyle name="Финансовый 7 4 2 2 2 9" xfId="4320"/>
    <cellStyle name="Финансовый 7 4 2 2 3" xfId="4321"/>
    <cellStyle name="Финансовый 7 4 2 2 3 10" xfId="4322"/>
    <cellStyle name="Финансовый 7 4 2 2 3 11" xfId="4323"/>
    <cellStyle name="Финансовый 7 4 2 2 3 12" xfId="4324"/>
    <cellStyle name="Финансовый 7 4 2 2 3 2" xfId="4325"/>
    <cellStyle name="Финансовый 7 4 2 2 3 2 10" xfId="4326"/>
    <cellStyle name="Финансовый 7 4 2 2 3 2 11" xfId="4327"/>
    <cellStyle name="Финансовый 7 4 2 2 3 2 12" xfId="4328"/>
    <cellStyle name="Финансовый 7 4 2 2 3 2 13" xfId="4329"/>
    <cellStyle name="Финансовый 7 4 2 2 3 2 2" xfId="4330"/>
    <cellStyle name="Финансовый 7 4 2 2 3 2 2 10" xfId="4331"/>
    <cellStyle name="Финансовый 7 4 2 2 3 2 2 2" xfId="4332"/>
    <cellStyle name="Финансовый 7 4 2 2 3 2 2 2 2" xfId="4333"/>
    <cellStyle name="Финансовый 7 4 2 2 3 2 2 2 3" xfId="4334"/>
    <cellStyle name="Финансовый 7 4 2 2 3 2 2 2 4" xfId="4335"/>
    <cellStyle name="Финансовый 7 4 2 2 3 2 2 2 5" xfId="4336"/>
    <cellStyle name="Финансовый 7 4 2 2 3 2 2 2 6" xfId="4337"/>
    <cellStyle name="Финансовый 7 4 2 2 3 2 2 2 7" xfId="4338"/>
    <cellStyle name="Финансовый 7 4 2 2 3 2 2 2 8" xfId="4339"/>
    <cellStyle name="Финансовый 7 4 2 2 3 2 2 2 9" xfId="4340"/>
    <cellStyle name="Финансовый 7 4 2 2 3 2 2 3" xfId="4341"/>
    <cellStyle name="Финансовый 7 4 2 2 3 2 2 4" xfId="4342"/>
    <cellStyle name="Финансовый 7 4 2 2 3 2 2 5" xfId="4343"/>
    <cellStyle name="Финансовый 7 4 2 2 3 2 2 6" xfId="4344"/>
    <cellStyle name="Финансовый 7 4 2 2 3 2 2 7" xfId="4345"/>
    <cellStyle name="Финансовый 7 4 2 2 3 2 2 8" xfId="4346"/>
    <cellStyle name="Финансовый 7 4 2 2 3 2 2 9" xfId="4347"/>
    <cellStyle name="Финансовый 7 4 2 2 3 2 3" xfId="4348"/>
    <cellStyle name="Финансовый 7 4 2 2 3 2 3 10" xfId="4349"/>
    <cellStyle name="Финансовый 7 4 2 2 3 2 3 2" xfId="4350"/>
    <cellStyle name="Финансовый 7 4 2 2 3 2 3 2 2" xfId="4351"/>
    <cellStyle name="Финансовый 7 4 2 2 3 2 3 2 3" xfId="4352"/>
    <cellStyle name="Финансовый 7 4 2 2 3 2 3 2 4" xfId="4353"/>
    <cellStyle name="Финансовый 7 4 2 2 3 2 3 2 5" xfId="4354"/>
    <cellStyle name="Финансовый 7 4 2 2 3 2 3 2 6" xfId="4355"/>
    <cellStyle name="Финансовый 7 4 2 2 3 2 3 2 7" xfId="4356"/>
    <cellStyle name="Финансовый 7 4 2 2 3 2 3 2 8" xfId="4357"/>
    <cellStyle name="Финансовый 7 4 2 2 3 2 3 2 9" xfId="4358"/>
    <cellStyle name="Финансовый 7 4 2 2 3 2 3 3" xfId="4359"/>
    <cellStyle name="Финансовый 7 4 2 2 3 2 3 4" xfId="4360"/>
    <cellStyle name="Финансовый 7 4 2 2 3 2 3 5" xfId="4361"/>
    <cellStyle name="Финансовый 7 4 2 2 3 2 3 6" xfId="4362"/>
    <cellStyle name="Финансовый 7 4 2 2 3 2 3 7" xfId="4363"/>
    <cellStyle name="Финансовый 7 4 2 2 3 2 3 8" xfId="4364"/>
    <cellStyle name="Финансовый 7 4 2 2 3 2 3 9" xfId="4365"/>
    <cellStyle name="Финансовый 7 4 2 2 3 2 4" xfId="4366"/>
    <cellStyle name="Финансовый 7 4 2 2 3 2 4 10" xfId="4367"/>
    <cellStyle name="Финансовый 7 4 2 2 3 2 4 2" xfId="4368"/>
    <cellStyle name="Финансовый 7 4 2 2 3 2 4 2 2" xfId="4369"/>
    <cellStyle name="Финансовый 7 4 2 2 3 2 4 2 3" xfId="4370"/>
    <cellStyle name="Финансовый 7 4 2 2 3 2 4 2 4" xfId="4371"/>
    <cellStyle name="Финансовый 7 4 2 2 3 2 4 2 5" xfId="4372"/>
    <cellStyle name="Финансовый 7 4 2 2 3 2 4 2 6" xfId="4373"/>
    <cellStyle name="Финансовый 7 4 2 2 3 2 4 2 7" xfId="4374"/>
    <cellStyle name="Финансовый 7 4 2 2 3 2 4 2 8" xfId="4375"/>
    <cellStyle name="Финансовый 7 4 2 2 3 2 4 2 9" xfId="4376"/>
    <cellStyle name="Финансовый 7 4 2 2 3 2 4 3" xfId="4377"/>
    <cellStyle name="Финансовый 7 4 2 2 3 2 4 4" xfId="4378"/>
    <cellStyle name="Финансовый 7 4 2 2 3 2 4 5" xfId="4379"/>
    <cellStyle name="Финансовый 7 4 2 2 3 2 4 6" xfId="4380"/>
    <cellStyle name="Финансовый 7 4 2 2 3 2 4 7" xfId="4381"/>
    <cellStyle name="Финансовый 7 4 2 2 3 2 4 8" xfId="4382"/>
    <cellStyle name="Финансовый 7 4 2 2 3 2 4 9" xfId="4383"/>
    <cellStyle name="Финансовый 7 4 2 2 3 2 5" xfId="4384"/>
    <cellStyle name="Финансовый 7 4 2 2 3 2 5 2" xfId="4385"/>
    <cellStyle name="Финансовый 7 4 2 2 3 2 5 3" xfId="4386"/>
    <cellStyle name="Финансовый 7 4 2 2 3 2 5 4" xfId="4387"/>
    <cellStyle name="Финансовый 7 4 2 2 3 2 5 5" xfId="4388"/>
    <cellStyle name="Финансовый 7 4 2 2 3 2 5 6" xfId="4389"/>
    <cellStyle name="Финансовый 7 4 2 2 3 2 5 7" xfId="4390"/>
    <cellStyle name="Финансовый 7 4 2 2 3 2 5 8" xfId="4391"/>
    <cellStyle name="Финансовый 7 4 2 2 3 2 5 9" xfId="4392"/>
    <cellStyle name="Финансовый 7 4 2 2 3 2 6" xfId="4393"/>
    <cellStyle name="Финансовый 7 4 2 2 3 2 7" xfId="4394"/>
    <cellStyle name="Финансовый 7 4 2 2 3 2 8" xfId="4395"/>
    <cellStyle name="Финансовый 7 4 2 2 3 2 9" xfId="4396"/>
    <cellStyle name="Финансовый 7 4 2 2 3 3" xfId="4397"/>
    <cellStyle name="Финансовый 7 4 2 2 3 3 10" xfId="4398"/>
    <cellStyle name="Финансовый 7 4 2 2 3 3 2" xfId="4399"/>
    <cellStyle name="Финансовый 7 4 2 2 3 3 2 2" xfId="4400"/>
    <cellStyle name="Финансовый 7 4 2 2 3 3 2 3" xfId="4401"/>
    <cellStyle name="Финансовый 7 4 2 2 3 3 2 4" xfId="4402"/>
    <cellStyle name="Финансовый 7 4 2 2 3 3 2 5" xfId="4403"/>
    <cellStyle name="Финансовый 7 4 2 2 3 3 2 6" xfId="4404"/>
    <cellStyle name="Финансовый 7 4 2 2 3 3 2 7" xfId="4405"/>
    <cellStyle name="Финансовый 7 4 2 2 3 3 2 8" xfId="4406"/>
    <cellStyle name="Финансовый 7 4 2 2 3 3 2 9" xfId="4407"/>
    <cellStyle name="Финансовый 7 4 2 2 3 3 3" xfId="4408"/>
    <cellStyle name="Финансовый 7 4 2 2 3 3 4" xfId="4409"/>
    <cellStyle name="Финансовый 7 4 2 2 3 3 5" xfId="4410"/>
    <cellStyle name="Финансовый 7 4 2 2 3 3 6" xfId="4411"/>
    <cellStyle name="Финансовый 7 4 2 2 3 3 7" xfId="4412"/>
    <cellStyle name="Финансовый 7 4 2 2 3 3 8" xfId="4413"/>
    <cellStyle name="Финансовый 7 4 2 2 3 3 9" xfId="4414"/>
    <cellStyle name="Финансовый 7 4 2 2 3 4" xfId="4415"/>
    <cellStyle name="Финансовый 7 4 2 2 3 4 2" xfId="4416"/>
    <cellStyle name="Финансовый 7 4 2 2 3 4 3" xfId="4417"/>
    <cellStyle name="Финансовый 7 4 2 2 3 4 4" xfId="4418"/>
    <cellStyle name="Финансовый 7 4 2 2 3 4 5" xfId="4419"/>
    <cellStyle name="Финансовый 7 4 2 2 3 4 6" xfId="4420"/>
    <cellStyle name="Финансовый 7 4 2 2 3 4 7" xfId="4421"/>
    <cellStyle name="Финансовый 7 4 2 2 3 4 8" xfId="4422"/>
    <cellStyle name="Финансовый 7 4 2 2 3 4 9" xfId="4423"/>
    <cellStyle name="Финансовый 7 4 2 2 3 5" xfId="4424"/>
    <cellStyle name="Финансовый 7 4 2 2 3 6" xfId="4425"/>
    <cellStyle name="Финансовый 7 4 2 2 3 7" xfId="4426"/>
    <cellStyle name="Финансовый 7 4 2 2 3 8" xfId="4427"/>
    <cellStyle name="Финансовый 7 4 2 2 3 9" xfId="4428"/>
    <cellStyle name="Финансовый 7 4 2 2 4" xfId="4429"/>
    <cellStyle name="Финансовый 7 4 2 2 4 10" xfId="4430"/>
    <cellStyle name="Финансовый 7 4 2 2 4 2" xfId="4431"/>
    <cellStyle name="Финансовый 7 4 2 2 4 2 2" xfId="4432"/>
    <cellStyle name="Финансовый 7 4 2 2 4 2 3" xfId="4433"/>
    <cellStyle name="Финансовый 7 4 2 2 4 2 4" xfId="4434"/>
    <cellStyle name="Финансовый 7 4 2 2 4 2 5" xfId="4435"/>
    <cellStyle name="Финансовый 7 4 2 2 4 2 6" xfId="4436"/>
    <cellStyle name="Финансовый 7 4 2 2 4 2 7" xfId="4437"/>
    <cellStyle name="Финансовый 7 4 2 2 4 2 8" xfId="4438"/>
    <cellStyle name="Финансовый 7 4 2 2 4 2 9" xfId="4439"/>
    <cellStyle name="Финансовый 7 4 2 2 4 3" xfId="4440"/>
    <cellStyle name="Финансовый 7 4 2 2 4 4" xfId="4441"/>
    <cellStyle name="Финансовый 7 4 2 2 4 5" xfId="4442"/>
    <cellStyle name="Финансовый 7 4 2 2 4 6" xfId="4443"/>
    <cellStyle name="Финансовый 7 4 2 2 4 7" xfId="4444"/>
    <cellStyle name="Финансовый 7 4 2 2 4 8" xfId="4445"/>
    <cellStyle name="Финансовый 7 4 2 2 4 9" xfId="4446"/>
    <cellStyle name="Финансовый 7 4 2 2 5" xfId="4447"/>
    <cellStyle name="Финансовый 7 4 2 2 5 2" xfId="4448"/>
    <cellStyle name="Финансовый 7 4 2 2 5 3" xfId="4449"/>
    <cellStyle name="Финансовый 7 4 2 2 5 4" xfId="4450"/>
    <cellStyle name="Финансовый 7 4 2 2 5 5" xfId="4451"/>
    <cellStyle name="Финансовый 7 4 2 2 5 6" xfId="4452"/>
    <cellStyle name="Финансовый 7 4 2 2 5 7" xfId="4453"/>
    <cellStyle name="Финансовый 7 4 2 2 5 8" xfId="4454"/>
    <cellStyle name="Финансовый 7 4 2 2 5 9" xfId="4455"/>
    <cellStyle name="Финансовый 7 4 2 2 6" xfId="4456"/>
    <cellStyle name="Финансовый 7 4 2 2 7" xfId="4457"/>
    <cellStyle name="Финансовый 7 4 2 2 8" xfId="4458"/>
    <cellStyle name="Финансовый 7 4 2 2 9" xfId="4459"/>
    <cellStyle name="Финансовый 7 4 2 3" xfId="4460"/>
    <cellStyle name="Финансовый 7 4 2 3 10" xfId="4461"/>
    <cellStyle name="Финансовый 7 4 2 3 2" xfId="4462"/>
    <cellStyle name="Финансовый 7 4 2 3 2 2" xfId="4463"/>
    <cellStyle name="Финансовый 7 4 2 3 2 3" xfId="4464"/>
    <cellStyle name="Финансовый 7 4 2 3 2 4" xfId="4465"/>
    <cellStyle name="Финансовый 7 4 2 3 2 5" xfId="4466"/>
    <cellStyle name="Финансовый 7 4 2 3 2 6" xfId="4467"/>
    <cellStyle name="Финансовый 7 4 2 3 2 7" xfId="4468"/>
    <cellStyle name="Финансовый 7 4 2 3 2 8" xfId="4469"/>
    <cellStyle name="Финансовый 7 4 2 3 2 9" xfId="4470"/>
    <cellStyle name="Финансовый 7 4 2 3 3" xfId="4471"/>
    <cellStyle name="Финансовый 7 4 2 3 4" xfId="4472"/>
    <cellStyle name="Финансовый 7 4 2 3 5" xfId="4473"/>
    <cellStyle name="Финансовый 7 4 2 3 6" xfId="4474"/>
    <cellStyle name="Финансовый 7 4 2 3 7" xfId="4475"/>
    <cellStyle name="Финансовый 7 4 2 3 8" xfId="4476"/>
    <cellStyle name="Финансовый 7 4 2 3 9" xfId="4477"/>
    <cellStyle name="Финансовый 7 4 2 4" xfId="4478"/>
    <cellStyle name="Финансовый 7 4 2 4 2" xfId="4479"/>
    <cellStyle name="Финансовый 7 4 2 4 3" xfId="4480"/>
    <cellStyle name="Финансовый 7 4 2 4 4" xfId="4481"/>
    <cellStyle name="Финансовый 7 4 2 4 5" xfId="4482"/>
    <cellStyle name="Финансовый 7 4 2 4 6" xfId="4483"/>
    <cellStyle name="Финансовый 7 4 2 4 7" xfId="4484"/>
    <cellStyle name="Финансовый 7 4 2 4 8" xfId="4485"/>
    <cellStyle name="Финансовый 7 4 2 4 9" xfId="4486"/>
    <cellStyle name="Финансовый 7 4 2 5" xfId="4487"/>
    <cellStyle name="Финансовый 7 4 2 6" xfId="4488"/>
    <cellStyle name="Финансовый 7 4 2 7" xfId="4489"/>
    <cellStyle name="Финансовый 7 4 2 8" xfId="4490"/>
    <cellStyle name="Финансовый 7 4 2 9" xfId="4491"/>
    <cellStyle name="Финансовый 7 4 3" xfId="4492"/>
    <cellStyle name="Финансовый 7 4 3 10" xfId="4493"/>
    <cellStyle name="Финансовый 7 4 3 2" xfId="4494"/>
    <cellStyle name="Финансовый 7 4 3 2 2" xfId="4495"/>
    <cellStyle name="Финансовый 7 4 3 2 3" xfId="4496"/>
    <cellStyle name="Финансовый 7 4 3 2 4" xfId="4497"/>
    <cellStyle name="Финансовый 7 4 3 2 5" xfId="4498"/>
    <cellStyle name="Финансовый 7 4 3 2 6" xfId="4499"/>
    <cellStyle name="Финансовый 7 4 3 2 7" xfId="4500"/>
    <cellStyle name="Финансовый 7 4 3 2 8" xfId="4501"/>
    <cellStyle name="Финансовый 7 4 3 2 9" xfId="4502"/>
    <cellStyle name="Финансовый 7 4 3 3" xfId="4503"/>
    <cellStyle name="Финансовый 7 4 3 4" xfId="4504"/>
    <cellStyle name="Финансовый 7 4 3 5" xfId="4505"/>
    <cellStyle name="Финансовый 7 4 3 6" xfId="4506"/>
    <cellStyle name="Финансовый 7 4 3 7" xfId="4507"/>
    <cellStyle name="Финансовый 7 4 3 8" xfId="4508"/>
    <cellStyle name="Финансовый 7 4 3 9" xfId="4509"/>
    <cellStyle name="Финансовый 7 4 4" xfId="4510"/>
    <cellStyle name="Финансовый 7 4 4 2" xfId="4511"/>
    <cellStyle name="Финансовый 7 4 4 3" xfId="4512"/>
    <cellStyle name="Финансовый 7 4 4 4" xfId="4513"/>
    <cellStyle name="Финансовый 7 4 4 5" xfId="4514"/>
    <cellStyle name="Финансовый 7 4 4 6" xfId="4515"/>
    <cellStyle name="Финансовый 7 4 4 7" xfId="4516"/>
    <cellStyle name="Финансовый 7 4 4 8" xfId="4517"/>
    <cellStyle name="Финансовый 7 4 4 9" xfId="4518"/>
    <cellStyle name="Финансовый 7 4 5" xfId="4519"/>
    <cellStyle name="Финансовый 7 4 6" xfId="4520"/>
    <cellStyle name="Финансовый 7 4 7" xfId="4521"/>
    <cellStyle name="Финансовый 7 4 8" xfId="4522"/>
    <cellStyle name="Финансовый 7 4 9" xfId="4523"/>
    <cellStyle name="Финансовый 7 5" xfId="4524"/>
    <cellStyle name="Финансовый 7 5 10" xfId="4525"/>
    <cellStyle name="Финансовый 7 5 11" xfId="4526"/>
    <cellStyle name="Финансовый 7 5 2" xfId="4527"/>
    <cellStyle name="Финансовый 7 5 2 10" xfId="4528"/>
    <cellStyle name="Финансовый 7 5 2 2" xfId="4529"/>
    <cellStyle name="Финансовый 7 5 2 2 2" xfId="4530"/>
    <cellStyle name="Финансовый 7 5 2 2 3" xfId="4531"/>
    <cellStyle name="Финансовый 7 5 2 2 4" xfId="4532"/>
    <cellStyle name="Финансовый 7 5 2 2 5" xfId="4533"/>
    <cellStyle name="Финансовый 7 5 2 2 6" xfId="4534"/>
    <cellStyle name="Финансовый 7 5 2 2 7" xfId="4535"/>
    <cellStyle name="Финансовый 7 5 2 2 8" xfId="4536"/>
    <cellStyle name="Финансовый 7 5 2 2 9" xfId="4537"/>
    <cellStyle name="Финансовый 7 5 2 3" xfId="4538"/>
    <cellStyle name="Финансовый 7 5 2 4" xfId="4539"/>
    <cellStyle name="Финансовый 7 5 2 5" xfId="4540"/>
    <cellStyle name="Финансовый 7 5 2 6" xfId="4541"/>
    <cellStyle name="Финансовый 7 5 2 7" xfId="4542"/>
    <cellStyle name="Финансовый 7 5 2 8" xfId="4543"/>
    <cellStyle name="Финансовый 7 5 2 9" xfId="4544"/>
    <cellStyle name="Финансовый 7 5 3" xfId="4545"/>
    <cellStyle name="Финансовый 7 5 3 2" xfId="4546"/>
    <cellStyle name="Финансовый 7 5 3 3" xfId="4547"/>
    <cellStyle name="Финансовый 7 5 3 4" xfId="4548"/>
    <cellStyle name="Финансовый 7 5 3 5" xfId="4549"/>
    <cellStyle name="Финансовый 7 5 3 6" xfId="4550"/>
    <cellStyle name="Финансовый 7 5 3 7" xfId="4551"/>
    <cellStyle name="Финансовый 7 5 3 8" xfId="4552"/>
    <cellStyle name="Финансовый 7 5 3 9" xfId="4553"/>
    <cellStyle name="Финансовый 7 5 4" xfId="4554"/>
    <cellStyle name="Финансовый 7 5 5" xfId="4555"/>
    <cellStyle name="Финансовый 7 5 6" xfId="4556"/>
    <cellStyle name="Финансовый 7 5 7" xfId="4557"/>
    <cellStyle name="Финансовый 7 5 8" xfId="4558"/>
    <cellStyle name="Финансовый 7 5 9" xfId="4559"/>
    <cellStyle name="Финансовый 7 6" xfId="4560"/>
    <cellStyle name="Финансовый 7 6 10" xfId="4561"/>
    <cellStyle name="Финансовый 7 6 2" xfId="4562"/>
    <cellStyle name="Финансовый 7 6 2 2" xfId="4563"/>
    <cellStyle name="Финансовый 7 6 2 3" xfId="4564"/>
    <cellStyle name="Финансовый 7 6 2 4" xfId="4565"/>
    <cellStyle name="Финансовый 7 6 2 5" xfId="4566"/>
    <cellStyle name="Финансовый 7 6 2 6" xfId="4567"/>
    <cellStyle name="Финансовый 7 6 2 7" xfId="4568"/>
    <cellStyle name="Финансовый 7 6 2 8" xfId="4569"/>
    <cellStyle name="Финансовый 7 6 2 9" xfId="4570"/>
    <cellStyle name="Финансовый 7 6 3" xfId="4571"/>
    <cellStyle name="Финансовый 7 6 4" xfId="4572"/>
    <cellStyle name="Финансовый 7 6 5" xfId="4573"/>
    <cellStyle name="Финансовый 7 6 6" xfId="4574"/>
    <cellStyle name="Финансовый 7 6 7" xfId="4575"/>
    <cellStyle name="Финансовый 7 6 8" xfId="4576"/>
    <cellStyle name="Финансовый 7 6 9" xfId="4577"/>
    <cellStyle name="Финансовый 7 7" xfId="4578"/>
    <cellStyle name="Финансовый 7 7 2" xfId="4579"/>
    <cellStyle name="Финансовый 7 7 3" xfId="4580"/>
    <cellStyle name="Финансовый 7 7 4" xfId="4581"/>
    <cellStyle name="Финансовый 7 7 5" xfId="4582"/>
    <cellStyle name="Финансовый 7 7 6" xfId="4583"/>
    <cellStyle name="Финансовый 7 7 7" xfId="4584"/>
    <cellStyle name="Финансовый 7 7 8" xfId="4585"/>
    <cellStyle name="Финансовый 7 7 9" xfId="4586"/>
    <cellStyle name="Финансовый 7 8" xfId="4587"/>
    <cellStyle name="Финансовый 7 9" xfId="4588"/>
    <cellStyle name="Финансовый 8 10" xfId="4589"/>
    <cellStyle name="Финансовый 8 11" xfId="4590"/>
    <cellStyle name="Финансовый 8 2" xfId="4591"/>
    <cellStyle name="Финансовый 8 2 10" xfId="4592"/>
    <cellStyle name="Финансовый 8 2 2" xfId="4593"/>
    <cellStyle name="Финансовый 8 2 2 2" xfId="4594"/>
    <cellStyle name="Финансовый 8 2 2 3" xfId="4595"/>
    <cellStyle name="Финансовый 8 2 2 4" xfId="4596"/>
    <cellStyle name="Финансовый 8 2 2 5" xfId="4597"/>
    <cellStyle name="Финансовый 8 2 2 6" xfId="4598"/>
    <cellStyle name="Финансовый 8 2 2 7" xfId="4599"/>
    <cellStyle name="Финансовый 8 2 2 8" xfId="4600"/>
    <cellStyle name="Финансовый 8 2 2 9" xfId="4601"/>
    <cellStyle name="Финансовый 8 2 3" xfId="4602"/>
    <cellStyle name="Финансовый 8 2 4" xfId="4603"/>
    <cellStyle name="Финансовый 8 2 5" xfId="4604"/>
    <cellStyle name="Финансовый 8 2 6" xfId="4605"/>
    <cellStyle name="Финансовый 8 2 7" xfId="4606"/>
    <cellStyle name="Финансовый 8 2 8" xfId="4607"/>
    <cellStyle name="Финансовый 8 2 9" xfId="4608"/>
    <cellStyle name="Финансовый 8 3" xfId="4609"/>
    <cellStyle name="Финансовый 8 3 2" xfId="4610"/>
    <cellStyle name="Финансовый 8 3 3" xfId="4611"/>
    <cellStyle name="Финансовый 8 3 4" xfId="4612"/>
    <cellStyle name="Финансовый 8 3 5" xfId="4613"/>
    <cellStyle name="Финансовый 8 3 6" xfId="4614"/>
    <cellStyle name="Финансовый 8 3 7" xfId="4615"/>
    <cellStyle name="Финансовый 8 3 8" xfId="4616"/>
    <cellStyle name="Финансовый 8 3 9" xfId="4617"/>
    <cellStyle name="Финансовый 8 4" xfId="4618"/>
    <cellStyle name="Финансовый 8 5" xfId="4619"/>
    <cellStyle name="Финансовый 8 6" xfId="4620"/>
    <cellStyle name="Финансовый 8 7" xfId="4621"/>
    <cellStyle name="Финансовый 8 8" xfId="4622"/>
    <cellStyle name="Финансовый 8 9" xfId="4623"/>
    <cellStyle name="Финансовый 9" xfId="4624"/>
    <cellStyle name="Финансовый 9 10" xfId="4625"/>
    <cellStyle name="Финансовый 9 2" xfId="4626"/>
    <cellStyle name="Финансовый 9 2 2" xfId="4627"/>
    <cellStyle name="Финансовый 9 2 3" xfId="4628"/>
    <cellStyle name="Финансовый 9 2 4" xfId="4629"/>
    <cellStyle name="Финансовый 9 2 5" xfId="4630"/>
    <cellStyle name="Финансовый 9 2 6" xfId="4631"/>
    <cellStyle name="Финансовый 9 2 7" xfId="4632"/>
    <cellStyle name="Финансовый 9 2 8" xfId="4633"/>
    <cellStyle name="Финансовый 9 2 9" xfId="4634"/>
    <cellStyle name="Финансовый 9 3" xfId="4635"/>
    <cellStyle name="Финансовый 9 4" xfId="4636"/>
    <cellStyle name="Финансовый 9 5" xfId="4637"/>
    <cellStyle name="Финансовый 9 6" xfId="4638"/>
    <cellStyle name="Финансовый 9 7" xfId="4639"/>
    <cellStyle name="Финансовый 9 8" xfId="4640"/>
    <cellStyle name="Финансовый 9 9" xfId="4641"/>
  </cellStyles>
  <dxfs count="0"/>
  <tableStyles count="0" defaultTableStyle="TableStyleMedium9" defaultPivotStyle="PivotStyleLight16"/>
  <colors>
    <mruColors>
      <color rgb="FF66FF99"/>
      <color rgb="FF00FFCC"/>
      <color rgb="FF007E3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5"/>
  <sheetViews>
    <sheetView tabSelected="1" view="pageBreakPreview" zoomScaleNormal="100" zoomScaleSheetLayoutView="100" workbookViewId="0">
      <selection activeCell="E4" sqref="E4:G4"/>
    </sheetView>
  </sheetViews>
  <sheetFormatPr defaultRowHeight="15"/>
  <cols>
    <col min="1" max="1" width="37" customWidth="1"/>
    <col min="2" max="2" width="17.85546875" customWidth="1"/>
    <col min="3" max="3" width="16.5703125" customWidth="1"/>
    <col min="4" max="4" width="16.42578125" customWidth="1"/>
    <col min="5" max="6" width="17" customWidth="1"/>
    <col min="7" max="7" width="16.42578125" customWidth="1"/>
  </cols>
  <sheetData>
    <row r="1" spans="1:7">
      <c r="E1" s="82" t="s">
        <v>371</v>
      </c>
      <c r="F1" s="82"/>
      <c r="G1" s="82"/>
    </row>
    <row r="2" spans="1:7">
      <c r="E2" s="82" t="s">
        <v>339</v>
      </c>
      <c r="F2" s="82"/>
      <c r="G2" s="82"/>
    </row>
    <row r="3" spans="1:7">
      <c r="E3" s="82" t="s">
        <v>340</v>
      </c>
      <c r="F3" s="82"/>
      <c r="G3" s="82"/>
    </row>
    <row r="4" spans="1:7">
      <c r="E4" s="82" t="s">
        <v>458</v>
      </c>
      <c r="F4" s="82"/>
      <c r="G4" s="82"/>
    </row>
    <row r="6" spans="1:7" s="3" customFormat="1" ht="18.75">
      <c r="A6" s="78"/>
      <c r="B6" s="78"/>
      <c r="C6" s="78"/>
      <c r="D6" s="78"/>
      <c r="E6" s="78"/>
      <c r="F6" s="78"/>
      <c r="G6" s="78"/>
    </row>
    <row r="7" spans="1:7" s="3" customFormat="1" ht="18.75">
      <c r="A7" s="78" t="s">
        <v>374</v>
      </c>
      <c r="B7" s="78"/>
      <c r="C7" s="78"/>
      <c r="D7" s="78"/>
      <c r="E7" s="78"/>
      <c r="F7" s="78"/>
      <c r="G7" s="78"/>
    </row>
    <row r="8" spans="1:7" s="3" customFormat="1" ht="18.75">
      <c r="A8" s="78" t="s">
        <v>341</v>
      </c>
      <c r="B8" s="78"/>
      <c r="C8" s="78"/>
      <c r="D8" s="78"/>
      <c r="E8" s="78"/>
      <c r="F8" s="78"/>
      <c r="G8" s="78"/>
    </row>
    <row r="9" spans="1:7" s="3" customFormat="1" ht="23.25" customHeight="1">
      <c r="A9" s="80"/>
      <c r="B9" s="80"/>
      <c r="C9" s="80"/>
      <c r="D9" s="80"/>
      <c r="E9" s="80"/>
      <c r="F9" s="80"/>
      <c r="G9" s="80"/>
    </row>
    <row r="10" spans="1:7" s="3" customFormat="1" ht="23.25" customHeight="1">
      <c r="A10" s="81" t="s">
        <v>79</v>
      </c>
      <c r="B10" s="81"/>
      <c r="C10" s="81"/>
      <c r="D10" s="81"/>
      <c r="E10" s="81"/>
      <c r="F10" s="81"/>
      <c r="G10" s="81"/>
    </row>
    <row r="11" spans="1:7" ht="31.5">
      <c r="A11" s="4" t="s">
        <v>80</v>
      </c>
      <c r="B11" s="79" t="s">
        <v>457</v>
      </c>
      <c r="C11" s="79"/>
      <c r="D11" s="79"/>
      <c r="E11" s="79"/>
      <c r="F11" s="79"/>
      <c r="G11" s="79"/>
    </row>
    <row r="12" spans="1:7" ht="31.5">
      <c r="A12" s="4" t="s">
        <v>81</v>
      </c>
      <c r="B12" s="79" t="s">
        <v>342</v>
      </c>
      <c r="C12" s="79"/>
      <c r="D12" s="79"/>
      <c r="E12" s="79"/>
      <c r="F12" s="79"/>
      <c r="G12" s="79"/>
    </row>
    <row r="13" spans="1:7" ht="32.25" customHeight="1">
      <c r="A13" s="8" t="s">
        <v>82</v>
      </c>
      <c r="B13" s="77" t="s">
        <v>343</v>
      </c>
      <c r="C13" s="77"/>
      <c r="D13" s="77"/>
      <c r="E13" s="77"/>
      <c r="F13" s="77"/>
      <c r="G13" s="77"/>
    </row>
    <row r="14" spans="1:7" ht="15.75">
      <c r="A14" s="8" t="s">
        <v>83</v>
      </c>
      <c r="B14" s="76" t="s">
        <v>89</v>
      </c>
      <c r="C14" s="76"/>
      <c r="D14" s="76"/>
      <c r="E14" s="76"/>
      <c r="F14" s="76"/>
      <c r="G14" s="76"/>
    </row>
    <row r="15" spans="1:7" ht="31.5">
      <c r="A15" s="8" t="s">
        <v>77</v>
      </c>
      <c r="B15" s="77" t="s">
        <v>342</v>
      </c>
      <c r="C15" s="77"/>
      <c r="D15" s="77"/>
      <c r="E15" s="77"/>
      <c r="F15" s="77"/>
      <c r="G15" s="77"/>
    </row>
    <row r="16" spans="1:7" ht="63">
      <c r="A16" s="8" t="s">
        <v>78</v>
      </c>
      <c r="B16" s="77" t="s">
        <v>342</v>
      </c>
      <c r="C16" s="77"/>
      <c r="D16" s="77"/>
      <c r="E16" s="77"/>
      <c r="F16" s="77"/>
      <c r="G16" s="77"/>
    </row>
    <row r="17" spans="1:7" ht="31.5">
      <c r="A17" s="8" t="s">
        <v>88</v>
      </c>
      <c r="B17" s="77" t="s">
        <v>342</v>
      </c>
      <c r="C17" s="77"/>
      <c r="D17" s="77"/>
      <c r="E17" s="77"/>
      <c r="F17" s="77"/>
      <c r="G17" s="77"/>
    </row>
    <row r="18" spans="1:7" ht="15.75" customHeight="1">
      <c r="A18" s="85" t="s">
        <v>90</v>
      </c>
      <c r="B18" s="76" t="s">
        <v>77</v>
      </c>
      <c r="C18" s="76"/>
      <c r="D18" s="76"/>
      <c r="E18" s="76"/>
      <c r="F18" s="76"/>
      <c r="G18" s="76"/>
    </row>
    <row r="19" spans="1:7" ht="144.75" customHeight="1">
      <c r="A19" s="85"/>
      <c r="B19" s="77" t="s">
        <v>344</v>
      </c>
      <c r="C19" s="77"/>
      <c r="D19" s="77"/>
      <c r="E19" s="77"/>
      <c r="F19" s="77"/>
      <c r="G19" s="77"/>
    </row>
    <row r="20" spans="1:7" ht="38.25" customHeight="1">
      <c r="A20" s="85"/>
      <c r="B20" s="76" t="s">
        <v>78</v>
      </c>
      <c r="C20" s="76"/>
      <c r="D20" s="76"/>
      <c r="E20" s="76"/>
      <c r="F20" s="76"/>
      <c r="G20" s="76"/>
    </row>
    <row r="21" spans="1:7" ht="50.25" customHeight="1">
      <c r="A21" s="85"/>
      <c r="B21" s="77" t="s">
        <v>345</v>
      </c>
      <c r="C21" s="77"/>
      <c r="D21" s="77"/>
      <c r="E21" s="77"/>
      <c r="F21" s="77"/>
      <c r="G21" s="77"/>
    </row>
    <row r="22" spans="1:7" ht="15.75">
      <c r="A22" s="85"/>
      <c r="B22" s="76" t="s">
        <v>88</v>
      </c>
      <c r="C22" s="76"/>
      <c r="D22" s="76"/>
      <c r="E22" s="76"/>
      <c r="F22" s="76"/>
      <c r="G22" s="76"/>
    </row>
    <row r="23" spans="1:7" ht="49.5" customHeight="1">
      <c r="A23" s="85"/>
      <c r="B23" s="77" t="s">
        <v>346</v>
      </c>
      <c r="C23" s="77"/>
      <c r="D23" s="77"/>
      <c r="E23" s="77"/>
      <c r="F23" s="77"/>
      <c r="G23" s="77"/>
    </row>
    <row r="24" spans="1:7" ht="15.75">
      <c r="A24" s="84" t="s">
        <v>6</v>
      </c>
      <c r="B24" s="76" t="s">
        <v>84</v>
      </c>
      <c r="C24" s="76"/>
      <c r="D24" s="76"/>
      <c r="E24" s="76"/>
      <c r="F24" s="76"/>
      <c r="G24" s="76"/>
    </row>
    <row r="25" spans="1:7" ht="15.75">
      <c r="A25" s="84"/>
      <c r="B25" s="41" t="s">
        <v>57</v>
      </c>
      <c r="C25" s="41" t="s">
        <v>5</v>
      </c>
      <c r="D25" s="41" t="s">
        <v>4</v>
      </c>
      <c r="E25" s="41" t="s">
        <v>3</v>
      </c>
      <c r="F25" s="41" t="s">
        <v>59</v>
      </c>
      <c r="G25" s="41" t="s">
        <v>60</v>
      </c>
    </row>
    <row r="26" spans="1:7" ht="31.5">
      <c r="A26" s="8" t="s">
        <v>0</v>
      </c>
      <c r="B26" s="47">
        <v>9637045.4165899996</v>
      </c>
      <c r="C26" s="47">
        <v>2084312.15738</v>
      </c>
      <c r="D26" s="47">
        <v>1760036.88591</v>
      </c>
      <c r="E26" s="47">
        <v>1936446.9272100001</v>
      </c>
      <c r="F26" s="47">
        <v>1937197.1975199999</v>
      </c>
      <c r="G26" s="47">
        <v>1919052.2485700001</v>
      </c>
    </row>
    <row r="27" spans="1:7" ht="31.5">
      <c r="A27" s="8" t="s">
        <v>85</v>
      </c>
      <c r="B27" s="47">
        <v>4269902.1871199999</v>
      </c>
      <c r="C27" s="47">
        <v>760294.76188999997</v>
      </c>
      <c r="D27" s="47">
        <v>817082.49428000022</v>
      </c>
      <c r="E27" s="47">
        <v>893590.21983000007</v>
      </c>
      <c r="F27" s="47">
        <v>896692.55359999998</v>
      </c>
      <c r="G27" s="47">
        <v>902242.15752000012</v>
      </c>
    </row>
    <row r="28" spans="1:7" ht="15.75" customHeight="1">
      <c r="A28" s="8" t="s">
        <v>86</v>
      </c>
      <c r="B28" s="47">
        <v>483328.11458000005</v>
      </c>
      <c r="C28" s="47">
        <v>246193.14</v>
      </c>
      <c r="D28" s="47">
        <v>237134.97458000001</v>
      </c>
      <c r="E28" s="47">
        <v>0</v>
      </c>
      <c r="F28" s="47">
        <v>0</v>
      </c>
      <c r="G28" s="47">
        <v>0</v>
      </c>
    </row>
    <row r="29" spans="1:7" ht="15.75">
      <c r="A29" s="8" t="s">
        <v>1</v>
      </c>
      <c r="B29" s="47">
        <v>441757.29366000002</v>
      </c>
      <c r="C29" s="47">
        <v>123229.1194</v>
      </c>
      <c r="D29" s="47">
        <v>89004.720580000008</v>
      </c>
      <c r="E29" s="47">
        <v>79593.087370000008</v>
      </c>
      <c r="F29" s="47">
        <v>76305.514880000002</v>
      </c>
      <c r="G29" s="47">
        <v>73624.851429999995</v>
      </c>
    </row>
    <row r="30" spans="1:7" ht="15.75">
      <c r="A30" s="8" t="s">
        <v>87</v>
      </c>
      <c r="B30" s="47">
        <v>14832033.011949999</v>
      </c>
      <c r="C30" s="47">
        <v>3214029.1786700003</v>
      </c>
      <c r="D30" s="47">
        <v>2903259.0753500005</v>
      </c>
      <c r="E30" s="47">
        <v>2909630.23441</v>
      </c>
      <c r="F30" s="47">
        <v>2910195.2659999998</v>
      </c>
      <c r="G30" s="47">
        <v>2894919.2575200005</v>
      </c>
    </row>
    <row r="31" spans="1:7" ht="15.75">
      <c r="A31" s="5"/>
      <c r="B31" s="5"/>
    </row>
    <row r="32" spans="1:7" ht="14.25" customHeight="1">
      <c r="C32" s="73"/>
      <c r="D32" s="73"/>
      <c r="E32" s="5"/>
      <c r="F32" s="5"/>
      <c r="G32" s="5" t="s">
        <v>372</v>
      </c>
    </row>
    <row r="33" spans="1:7" ht="15.75">
      <c r="A33" s="83"/>
      <c r="B33" s="83"/>
      <c r="C33" s="83"/>
      <c r="D33" s="83"/>
      <c r="E33" s="83"/>
      <c r="F33" s="83"/>
      <c r="G33" s="83"/>
    </row>
    <row r="34" spans="1:7" ht="48" customHeight="1">
      <c r="A34" s="6"/>
      <c r="B34" s="7"/>
      <c r="C34" s="7"/>
      <c r="D34" s="7"/>
      <c r="E34" s="7"/>
      <c r="F34" s="7"/>
      <c r="G34" s="7"/>
    </row>
    <row r="35" spans="1:7" ht="15.75">
      <c r="A35" s="72"/>
      <c r="B35" s="72"/>
      <c r="C35" s="72"/>
      <c r="D35" s="72"/>
      <c r="E35" s="72"/>
      <c r="F35" s="72"/>
      <c r="G35" s="72"/>
    </row>
  </sheetData>
  <mergeCells count="26">
    <mergeCell ref="E1:G1"/>
    <mergeCell ref="E2:G2"/>
    <mergeCell ref="E3:G3"/>
    <mergeCell ref="E4:G4"/>
    <mergeCell ref="A33:G33"/>
    <mergeCell ref="B12:G12"/>
    <mergeCell ref="B13:G13"/>
    <mergeCell ref="B14:G14"/>
    <mergeCell ref="A24:A25"/>
    <mergeCell ref="B24:G24"/>
    <mergeCell ref="B23:G23"/>
    <mergeCell ref="A18:A23"/>
    <mergeCell ref="B15:G15"/>
    <mergeCell ref="B16:G16"/>
    <mergeCell ref="B17:G17"/>
    <mergeCell ref="B18:G18"/>
    <mergeCell ref="B20:G20"/>
    <mergeCell ref="B22:G22"/>
    <mergeCell ref="B21:G21"/>
    <mergeCell ref="A6:G6"/>
    <mergeCell ref="B19:G19"/>
    <mergeCell ref="B11:G11"/>
    <mergeCell ref="A7:G7"/>
    <mergeCell ref="A8:G8"/>
    <mergeCell ref="A9:G9"/>
    <mergeCell ref="A10:G10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useFirstPageNumber="1" r:id="rId1"/>
  <headerFooter differentFirst="1" scaleWithDoc="0"/>
  <rowBreaks count="1" manualBreakCount="1">
    <brk id="17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view="pageBreakPreview" zoomScale="60" zoomScaleNormal="100" zoomScalePageLayoutView="55" workbookViewId="0">
      <selection activeCell="D5" sqref="D5"/>
    </sheetView>
  </sheetViews>
  <sheetFormatPr defaultColWidth="10.28515625" defaultRowHeight="18.75"/>
  <cols>
    <col min="1" max="1" width="11" style="36" bestFit="1" customWidth="1"/>
    <col min="2" max="2" width="14.42578125" style="36" customWidth="1"/>
    <col min="3" max="3" width="16.28515625" style="36" customWidth="1"/>
    <col min="4" max="4" width="19" style="36" customWidth="1"/>
    <col min="5" max="5" width="63.28515625" style="34" customWidth="1"/>
    <col min="6" max="6" width="22.5703125" style="34" customWidth="1"/>
    <col min="7" max="7" width="107.85546875" style="34" customWidth="1"/>
    <col min="8" max="8" width="53.140625" style="39" customWidth="1"/>
    <col min="9" max="16384" width="10.28515625" style="39"/>
  </cols>
  <sheetData>
    <row r="1" spans="1:7">
      <c r="D1" s="82" t="s">
        <v>370</v>
      </c>
      <c r="E1" s="82"/>
      <c r="F1" s="82"/>
      <c r="G1" s="82"/>
    </row>
    <row r="2" spans="1:7" s="40" customFormat="1">
      <c r="D2" s="82" t="s">
        <v>339</v>
      </c>
      <c r="E2" s="82"/>
      <c r="F2" s="82"/>
      <c r="G2" s="82"/>
    </row>
    <row r="3" spans="1:7" s="40" customFormat="1">
      <c r="D3" s="82" t="s">
        <v>340</v>
      </c>
      <c r="E3" s="82"/>
      <c r="F3" s="82"/>
      <c r="G3" s="82"/>
    </row>
    <row r="4" spans="1:7" s="40" customFormat="1">
      <c r="D4" s="82" t="s">
        <v>458</v>
      </c>
      <c r="E4" s="82"/>
      <c r="F4" s="82"/>
      <c r="G4" s="82"/>
    </row>
    <row r="5" spans="1:7" s="40" customFormat="1"/>
    <row r="6" spans="1:7" s="40" customFormat="1">
      <c r="A6" s="161" t="s">
        <v>387</v>
      </c>
      <c r="B6" s="161"/>
      <c r="C6" s="161"/>
      <c r="D6" s="161"/>
      <c r="E6" s="161"/>
      <c r="F6" s="161"/>
      <c r="G6" s="161"/>
    </row>
    <row r="7" spans="1:7" s="40" customFormat="1" ht="78.75" customHeight="1">
      <c r="A7" s="60" t="s">
        <v>16</v>
      </c>
      <c r="B7" s="60" t="s">
        <v>230</v>
      </c>
      <c r="C7" s="60" t="s">
        <v>231</v>
      </c>
      <c r="D7" s="60" t="s">
        <v>232</v>
      </c>
      <c r="E7" s="38" t="s">
        <v>233</v>
      </c>
      <c r="F7" s="38" t="s">
        <v>228</v>
      </c>
      <c r="G7" s="38" t="s">
        <v>234</v>
      </c>
    </row>
    <row r="8" spans="1:7" s="40" customFormat="1" ht="23.25" customHeight="1">
      <c r="A8" s="60">
        <v>1</v>
      </c>
      <c r="B8" s="60" t="s">
        <v>44</v>
      </c>
      <c r="C8" s="60" t="s">
        <v>95</v>
      </c>
      <c r="D8" s="60" t="s">
        <v>27</v>
      </c>
      <c r="E8" s="38">
        <v>5</v>
      </c>
      <c r="F8" s="38">
        <v>6</v>
      </c>
      <c r="G8" s="38">
        <v>7</v>
      </c>
    </row>
    <row r="9" spans="1:7" s="40" customFormat="1" ht="183" customHeight="1">
      <c r="A9" s="60" t="s">
        <v>53</v>
      </c>
      <c r="B9" s="60" t="s">
        <v>235</v>
      </c>
      <c r="C9" s="60" t="s">
        <v>235</v>
      </c>
      <c r="D9" s="60" t="s">
        <v>236</v>
      </c>
      <c r="E9" s="38" t="s">
        <v>237</v>
      </c>
      <c r="F9" s="38" t="s">
        <v>225</v>
      </c>
      <c r="G9" s="38" t="s">
        <v>238</v>
      </c>
    </row>
    <row r="10" spans="1:7" s="40" customFormat="1" ht="185.25" customHeight="1">
      <c r="A10" s="60" t="s">
        <v>44</v>
      </c>
      <c r="B10" s="60" t="s">
        <v>235</v>
      </c>
      <c r="C10" s="60" t="s">
        <v>235</v>
      </c>
      <c r="D10" s="60" t="s">
        <v>239</v>
      </c>
      <c r="E10" s="38" t="s">
        <v>240</v>
      </c>
      <c r="F10" s="38" t="s">
        <v>225</v>
      </c>
      <c r="G10" s="38" t="s">
        <v>241</v>
      </c>
    </row>
    <row r="11" spans="1:7" s="40" customFormat="1" ht="213" customHeight="1">
      <c r="A11" s="60" t="s">
        <v>95</v>
      </c>
      <c r="B11" s="60" t="s">
        <v>235</v>
      </c>
      <c r="C11" s="60" t="s">
        <v>235</v>
      </c>
      <c r="D11" s="60" t="s">
        <v>97</v>
      </c>
      <c r="E11" s="38" t="s">
        <v>391</v>
      </c>
      <c r="F11" s="38" t="s">
        <v>225</v>
      </c>
      <c r="G11" s="38" t="s">
        <v>394</v>
      </c>
    </row>
    <row r="12" spans="1:7" ht="171" customHeight="1">
      <c r="A12" s="60" t="s">
        <v>27</v>
      </c>
      <c r="B12" s="60" t="s">
        <v>235</v>
      </c>
      <c r="C12" s="60" t="s">
        <v>235</v>
      </c>
      <c r="D12" s="60" t="s">
        <v>98</v>
      </c>
      <c r="E12" s="61" t="s">
        <v>379</v>
      </c>
      <c r="F12" s="38" t="s">
        <v>225</v>
      </c>
      <c r="G12" s="38" t="s">
        <v>380</v>
      </c>
    </row>
    <row r="13" spans="1:7" ht="102.75" customHeight="1">
      <c r="A13" s="60" t="s">
        <v>45</v>
      </c>
      <c r="B13" s="60" t="s">
        <v>235</v>
      </c>
      <c r="C13" s="60" t="s">
        <v>235</v>
      </c>
      <c r="D13" s="60" t="s">
        <v>282</v>
      </c>
      <c r="E13" s="61" t="s">
        <v>403</v>
      </c>
      <c r="F13" s="38" t="s">
        <v>225</v>
      </c>
      <c r="G13" s="38" t="s">
        <v>404</v>
      </c>
    </row>
    <row r="14" spans="1:7" ht="107.25" customHeight="1">
      <c r="A14" s="60" t="s">
        <v>47</v>
      </c>
      <c r="B14" s="60" t="s">
        <v>235</v>
      </c>
      <c r="C14" s="60" t="s">
        <v>235</v>
      </c>
      <c r="D14" s="60" t="s">
        <v>304</v>
      </c>
      <c r="E14" s="61" t="s">
        <v>403</v>
      </c>
      <c r="F14" s="38" t="s">
        <v>225</v>
      </c>
      <c r="G14" s="38" t="s">
        <v>404</v>
      </c>
    </row>
    <row r="15" spans="1:7" ht="102.75" customHeight="1">
      <c r="A15" s="60" t="s">
        <v>49</v>
      </c>
      <c r="B15" s="60" t="s">
        <v>235</v>
      </c>
      <c r="C15" s="60" t="s">
        <v>235</v>
      </c>
      <c r="D15" s="60" t="s">
        <v>312</v>
      </c>
      <c r="E15" s="61" t="s">
        <v>403</v>
      </c>
      <c r="F15" s="38" t="s">
        <v>225</v>
      </c>
      <c r="G15" s="38" t="s">
        <v>404</v>
      </c>
    </row>
    <row r="16" spans="1:7" ht="244.5" customHeight="1">
      <c r="A16" s="60" t="s">
        <v>51</v>
      </c>
      <c r="B16" s="60" t="s">
        <v>235</v>
      </c>
      <c r="C16" s="60" t="s">
        <v>235</v>
      </c>
      <c r="D16" s="60" t="s">
        <v>313</v>
      </c>
      <c r="E16" s="61" t="s">
        <v>191</v>
      </c>
      <c r="F16" s="38" t="s">
        <v>225</v>
      </c>
      <c r="G16" s="38" t="s">
        <v>329</v>
      </c>
    </row>
    <row r="17" spans="1:7" ht="176.25" customHeight="1">
      <c r="A17" s="60" t="s">
        <v>96</v>
      </c>
      <c r="B17" s="60" t="s">
        <v>235</v>
      </c>
      <c r="C17" s="60" t="s">
        <v>235</v>
      </c>
      <c r="D17" s="60" t="s">
        <v>314</v>
      </c>
      <c r="E17" s="61" t="s">
        <v>392</v>
      </c>
      <c r="F17" s="38" t="s">
        <v>225</v>
      </c>
      <c r="G17" s="38" t="s">
        <v>328</v>
      </c>
    </row>
    <row r="18" spans="1:7" ht="165" customHeight="1">
      <c r="A18" s="60" t="s">
        <v>97</v>
      </c>
      <c r="B18" s="60" t="s">
        <v>235</v>
      </c>
      <c r="C18" s="60" t="s">
        <v>235</v>
      </c>
      <c r="D18" s="60" t="s">
        <v>405</v>
      </c>
      <c r="E18" s="61" t="s">
        <v>246</v>
      </c>
      <c r="F18" s="38" t="s">
        <v>225</v>
      </c>
      <c r="G18" s="38" t="s">
        <v>407</v>
      </c>
    </row>
    <row r="19" spans="1:7" ht="348.75" customHeight="1">
      <c r="A19" s="60" t="s">
        <v>98</v>
      </c>
      <c r="B19" s="38" t="s">
        <v>235</v>
      </c>
      <c r="C19" s="38" t="s">
        <v>235</v>
      </c>
      <c r="D19" s="38" t="s">
        <v>318</v>
      </c>
      <c r="E19" s="38" t="s">
        <v>393</v>
      </c>
      <c r="F19" s="38" t="s">
        <v>225</v>
      </c>
      <c r="G19" s="38" t="s">
        <v>395</v>
      </c>
    </row>
    <row r="20" spans="1:7" ht="198.75" hidden="1" customHeight="1">
      <c r="A20" s="60" t="s">
        <v>51</v>
      </c>
      <c r="B20" s="60" t="s">
        <v>235</v>
      </c>
      <c r="C20" s="60" t="s">
        <v>242</v>
      </c>
      <c r="D20" s="60" t="s">
        <v>235</v>
      </c>
      <c r="E20" s="38" t="s">
        <v>243</v>
      </c>
      <c r="F20" s="38" t="s">
        <v>225</v>
      </c>
      <c r="G20" s="38" t="s">
        <v>330</v>
      </c>
    </row>
    <row r="21" spans="1:7" ht="106.5" hidden="1" customHeight="1">
      <c r="A21" s="60" t="s">
        <v>96</v>
      </c>
      <c r="B21" s="60" t="s">
        <v>235</v>
      </c>
      <c r="C21" s="60" t="s">
        <v>242</v>
      </c>
      <c r="D21" s="60" t="s">
        <v>242</v>
      </c>
      <c r="E21" s="38" t="s">
        <v>244</v>
      </c>
      <c r="F21" s="38" t="s">
        <v>229</v>
      </c>
      <c r="G21" s="38" t="s">
        <v>245</v>
      </c>
    </row>
    <row r="22" spans="1:7" ht="99" customHeight="1">
      <c r="A22" s="60" t="s">
        <v>99</v>
      </c>
      <c r="B22" s="60" t="s">
        <v>235</v>
      </c>
      <c r="C22" s="60" t="s">
        <v>242</v>
      </c>
      <c r="D22" s="60" t="s">
        <v>239</v>
      </c>
      <c r="E22" s="38" t="s">
        <v>337</v>
      </c>
      <c r="F22" s="38" t="s">
        <v>278</v>
      </c>
      <c r="G22" s="38" t="s">
        <v>336</v>
      </c>
    </row>
    <row r="23" spans="1:7" ht="150" hidden="1" customHeight="1">
      <c r="A23" s="60" t="s">
        <v>98</v>
      </c>
      <c r="B23" s="60" t="s">
        <v>235</v>
      </c>
      <c r="C23" s="60" t="s">
        <v>242</v>
      </c>
      <c r="D23" s="60" t="s">
        <v>97</v>
      </c>
      <c r="E23" s="63" t="s">
        <v>246</v>
      </c>
      <c r="F23" s="63" t="s">
        <v>225</v>
      </c>
      <c r="G23" s="63" t="s">
        <v>247</v>
      </c>
    </row>
    <row r="24" spans="1:7" ht="75" hidden="1">
      <c r="A24" s="60" t="s">
        <v>99</v>
      </c>
      <c r="B24" s="60" t="s">
        <v>235</v>
      </c>
      <c r="C24" s="60" t="s">
        <v>242</v>
      </c>
      <c r="D24" s="60" t="s">
        <v>94</v>
      </c>
      <c r="E24" s="38" t="s">
        <v>248</v>
      </c>
      <c r="F24" s="38" t="s">
        <v>227</v>
      </c>
      <c r="G24" s="38" t="s">
        <v>245</v>
      </c>
    </row>
    <row r="25" spans="1:7" ht="117" customHeight="1">
      <c r="A25" s="60" t="s">
        <v>94</v>
      </c>
      <c r="B25" s="60" t="s">
        <v>235</v>
      </c>
      <c r="C25" s="60" t="s">
        <v>242</v>
      </c>
      <c r="D25" s="60" t="s">
        <v>223</v>
      </c>
      <c r="E25" s="38" t="s">
        <v>396</v>
      </c>
      <c r="F25" s="38" t="s">
        <v>278</v>
      </c>
      <c r="G25" s="38" t="s">
        <v>397</v>
      </c>
    </row>
    <row r="26" spans="1:7" ht="149.25" customHeight="1">
      <c r="A26" s="60" t="s">
        <v>223</v>
      </c>
      <c r="B26" s="60" t="s">
        <v>235</v>
      </c>
      <c r="C26" s="60" t="s">
        <v>242</v>
      </c>
      <c r="D26" s="60" t="s">
        <v>249</v>
      </c>
      <c r="E26" s="38" t="s">
        <v>250</v>
      </c>
      <c r="F26" s="38" t="s">
        <v>225</v>
      </c>
      <c r="G26" s="38" t="s">
        <v>251</v>
      </c>
    </row>
    <row r="27" spans="1:7" ht="100.5" hidden="1" customHeight="1">
      <c r="A27" s="60" t="s">
        <v>94</v>
      </c>
      <c r="B27" s="60" t="s">
        <v>235</v>
      </c>
      <c r="C27" s="60" t="s">
        <v>242</v>
      </c>
      <c r="D27" s="60" t="s">
        <v>282</v>
      </c>
      <c r="E27" s="38" t="s">
        <v>332</v>
      </c>
      <c r="F27" s="38" t="s">
        <v>229</v>
      </c>
      <c r="G27" s="38" t="s">
        <v>324</v>
      </c>
    </row>
    <row r="28" spans="1:7" ht="75" hidden="1" customHeight="1">
      <c r="A28" s="60" t="s">
        <v>223</v>
      </c>
      <c r="B28" s="60" t="s">
        <v>235</v>
      </c>
      <c r="C28" s="60" t="s">
        <v>242</v>
      </c>
      <c r="D28" s="60" t="s">
        <v>312</v>
      </c>
      <c r="E28" s="38" t="s">
        <v>219</v>
      </c>
      <c r="F28" s="38" t="s">
        <v>256</v>
      </c>
      <c r="G28" s="38" t="s">
        <v>323</v>
      </c>
    </row>
    <row r="29" spans="1:7" ht="75" hidden="1" customHeight="1">
      <c r="A29" s="60" t="s">
        <v>263</v>
      </c>
      <c r="B29" s="60" t="s">
        <v>235</v>
      </c>
      <c r="C29" s="60" t="s">
        <v>252</v>
      </c>
      <c r="D29" s="60" t="s">
        <v>235</v>
      </c>
      <c r="E29" s="38" t="s">
        <v>253</v>
      </c>
      <c r="F29" s="38" t="s">
        <v>229</v>
      </c>
      <c r="G29" s="38" t="s">
        <v>254</v>
      </c>
    </row>
    <row r="30" spans="1:7" ht="37.5" hidden="1" customHeight="1">
      <c r="A30" s="62"/>
      <c r="B30" s="62" t="s">
        <v>235</v>
      </c>
      <c r="C30" s="62" t="s">
        <v>236</v>
      </c>
      <c r="D30" s="62" t="s">
        <v>235</v>
      </c>
      <c r="E30" s="63" t="s">
        <v>381</v>
      </c>
      <c r="F30" s="63" t="s">
        <v>229</v>
      </c>
      <c r="G30" s="63" t="s">
        <v>382</v>
      </c>
    </row>
    <row r="31" spans="1:7" ht="93.75" hidden="1" customHeight="1">
      <c r="A31" s="62"/>
      <c r="B31" s="62" t="s">
        <v>235</v>
      </c>
      <c r="C31" s="62" t="s">
        <v>236</v>
      </c>
      <c r="D31" s="62" t="s">
        <v>242</v>
      </c>
      <c r="E31" s="63" t="s">
        <v>255</v>
      </c>
      <c r="F31" s="63" t="s">
        <v>256</v>
      </c>
      <c r="G31" s="63" t="s">
        <v>257</v>
      </c>
    </row>
    <row r="32" spans="1:7" ht="75" hidden="1" customHeight="1">
      <c r="A32" s="62"/>
      <c r="B32" s="62" t="s">
        <v>235</v>
      </c>
      <c r="C32" s="62" t="s">
        <v>239</v>
      </c>
      <c r="D32" s="62" t="s">
        <v>235</v>
      </c>
      <c r="E32" s="63" t="s">
        <v>258</v>
      </c>
      <c r="F32" s="63" t="s">
        <v>229</v>
      </c>
      <c r="G32" s="63" t="s">
        <v>259</v>
      </c>
    </row>
    <row r="33" spans="1:7" ht="93.75" hidden="1" customHeight="1">
      <c r="A33" s="62"/>
      <c r="B33" s="62" t="s">
        <v>235</v>
      </c>
      <c r="C33" s="62" t="s">
        <v>239</v>
      </c>
      <c r="D33" s="62" t="s">
        <v>235</v>
      </c>
      <c r="E33" s="63" t="s">
        <v>260</v>
      </c>
      <c r="F33" s="63" t="s">
        <v>261</v>
      </c>
      <c r="G33" s="63" t="s">
        <v>262</v>
      </c>
    </row>
    <row r="34" spans="1:7" ht="75" hidden="1" customHeight="1">
      <c r="A34" s="62"/>
      <c r="B34" s="62" t="s">
        <v>235</v>
      </c>
      <c r="C34" s="62" t="s">
        <v>239</v>
      </c>
      <c r="D34" s="62" t="s">
        <v>242</v>
      </c>
      <c r="E34" s="63" t="s">
        <v>264</v>
      </c>
      <c r="F34" s="63" t="s">
        <v>256</v>
      </c>
      <c r="G34" s="63" t="s">
        <v>265</v>
      </c>
    </row>
    <row r="35" spans="1:7" ht="75" hidden="1" customHeight="1">
      <c r="A35" s="62"/>
      <c r="B35" s="62" t="s">
        <v>235</v>
      </c>
      <c r="C35" s="62" t="s">
        <v>239</v>
      </c>
      <c r="D35" s="62" t="s">
        <v>252</v>
      </c>
      <c r="E35" s="63" t="s">
        <v>267</v>
      </c>
      <c r="F35" s="63" t="s">
        <v>256</v>
      </c>
      <c r="G35" s="63" t="s">
        <v>268</v>
      </c>
    </row>
    <row r="36" spans="1:7" ht="37.5" hidden="1" customHeight="1">
      <c r="A36" s="62"/>
      <c r="B36" s="62" t="s">
        <v>235</v>
      </c>
      <c r="C36" s="62" t="s">
        <v>239</v>
      </c>
      <c r="D36" s="62" t="s">
        <v>270</v>
      </c>
      <c r="E36" s="63" t="s">
        <v>271</v>
      </c>
      <c r="F36" s="63" t="s">
        <v>256</v>
      </c>
      <c r="G36" s="63" t="s">
        <v>272</v>
      </c>
    </row>
    <row r="37" spans="1:7" ht="75" hidden="1" customHeight="1">
      <c r="A37" s="60"/>
      <c r="B37" s="60" t="s">
        <v>235</v>
      </c>
      <c r="C37" s="62" t="s">
        <v>239</v>
      </c>
      <c r="D37" s="62" t="s">
        <v>273</v>
      </c>
      <c r="E37" s="63" t="s">
        <v>274</v>
      </c>
      <c r="F37" s="63" t="s">
        <v>256</v>
      </c>
      <c r="G37" s="63" t="s">
        <v>275</v>
      </c>
    </row>
    <row r="38" spans="1:7" ht="102.75" customHeight="1">
      <c r="A38" s="60" t="s">
        <v>263</v>
      </c>
      <c r="B38" s="60" t="s">
        <v>235</v>
      </c>
      <c r="C38" s="60" t="s">
        <v>270</v>
      </c>
      <c r="D38" s="60" t="s">
        <v>235</v>
      </c>
      <c r="E38" s="61" t="s">
        <v>403</v>
      </c>
      <c r="F38" s="38" t="s">
        <v>225</v>
      </c>
      <c r="G38" s="38" t="s">
        <v>404</v>
      </c>
    </row>
    <row r="39" spans="1:7" ht="160.5" customHeight="1">
      <c r="A39" s="60" t="s">
        <v>266</v>
      </c>
      <c r="B39" s="60" t="s">
        <v>235</v>
      </c>
      <c r="C39" s="38" t="s">
        <v>270</v>
      </c>
      <c r="D39" s="38" t="s">
        <v>252</v>
      </c>
      <c r="E39" s="38" t="s">
        <v>401</v>
      </c>
      <c r="F39" s="38" t="s">
        <v>225</v>
      </c>
      <c r="G39" s="38" t="s">
        <v>400</v>
      </c>
    </row>
    <row r="40" spans="1:7" ht="93.75" customHeight="1">
      <c r="A40" s="60" t="s">
        <v>269</v>
      </c>
      <c r="B40" s="60" t="s">
        <v>235</v>
      </c>
      <c r="C40" s="60" t="s">
        <v>239</v>
      </c>
      <c r="D40" s="60" t="s">
        <v>276</v>
      </c>
      <c r="E40" s="38" t="s">
        <v>277</v>
      </c>
      <c r="F40" s="38" t="s">
        <v>278</v>
      </c>
      <c r="G40" s="38" t="s">
        <v>279</v>
      </c>
    </row>
    <row r="41" spans="1:7" ht="111" customHeight="1">
      <c r="A41" s="60" t="s">
        <v>249</v>
      </c>
      <c r="B41" s="60" t="s">
        <v>235</v>
      </c>
      <c r="C41" s="60" t="s">
        <v>239</v>
      </c>
      <c r="D41" s="60" t="s">
        <v>236</v>
      </c>
      <c r="E41" s="38" t="s">
        <v>280</v>
      </c>
      <c r="F41" s="38" t="s">
        <v>229</v>
      </c>
      <c r="G41" s="38" t="s">
        <v>281</v>
      </c>
    </row>
    <row r="42" spans="1:7" ht="56.25" hidden="1" customHeight="1">
      <c r="A42" s="62"/>
      <c r="B42" s="62" t="s">
        <v>235</v>
      </c>
      <c r="C42" s="62" t="s">
        <v>239</v>
      </c>
      <c r="D42" s="62" t="s">
        <v>239</v>
      </c>
      <c r="E42" s="63" t="s">
        <v>283</v>
      </c>
      <c r="F42" s="63" t="s">
        <v>229</v>
      </c>
      <c r="G42" s="63" t="s">
        <v>284</v>
      </c>
    </row>
    <row r="43" spans="1:7" ht="98.25" hidden="1" customHeight="1">
      <c r="A43" s="62"/>
      <c r="B43" s="64" t="s">
        <v>235</v>
      </c>
      <c r="C43" s="60" t="s">
        <v>239</v>
      </c>
      <c r="D43" s="60" t="s">
        <v>319</v>
      </c>
      <c r="E43" s="38" t="s">
        <v>206</v>
      </c>
      <c r="F43" s="37" t="s">
        <v>229</v>
      </c>
      <c r="G43" s="37" t="s">
        <v>322</v>
      </c>
    </row>
    <row r="44" spans="1:7" ht="93.75" hidden="1" customHeight="1">
      <c r="A44" s="62"/>
      <c r="B44" s="62" t="s">
        <v>235</v>
      </c>
      <c r="C44" s="62" t="s">
        <v>285</v>
      </c>
      <c r="D44" s="62" t="s">
        <v>235</v>
      </c>
      <c r="E44" s="63" t="s">
        <v>286</v>
      </c>
      <c r="F44" s="63" t="s">
        <v>256</v>
      </c>
      <c r="G44" s="63" t="s">
        <v>287</v>
      </c>
    </row>
    <row r="45" spans="1:7" ht="93.75" hidden="1">
      <c r="A45" s="62"/>
      <c r="B45" s="62" t="s">
        <v>235</v>
      </c>
      <c r="C45" s="62" t="s">
        <v>288</v>
      </c>
      <c r="D45" s="62" t="s">
        <v>235</v>
      </c>
      <c r="E45" s="63" t="s">
        <v>226</v>
      </c>
      <c r="F45" s="63" t="s">
        <v>229</v>
      </c>
      <c r="G45" s="63" t="s">
        <v>289</v>
      </c>
    </row>
    <row r="46" spans="1:7" ht="75" hidden="1" customHeight="1">
      <c r="A46" s="62"/>
      <c r="B46" s="62" t="s">
        <v>235</v>
      </c>
      <c r="C46" s="62" t="s">
        <v>288</v>
      </c>
      <c r="D46" s="62" t="s">
        <v>242</v>
      </c>
      <c r="E46" s="63" t="s">
        <v>290</v>
      </c>
      <c r="F46" s="63" t="s">
        <v>229</v>
      </c>
      <c r="G46" s="63" t="s">
        <v>291</v>
      </c>
    </row>
    <row r="47" spans="1:7" ht="75" hidden="1">
      <c r="A47" s="62"/>
      <c r="B47" s="62" t="s">
        <v>235</v>
      </c>
      <c r="C47" s="62" t="s">
        <v>288</v>
      </c>
      <c r="D47" s="62" t="s">
        <v>252</v>
      </c>
      <c r="E47" s="63" t="s">
        <v>292</v>
      </c>
      <c r="F47" s="63" t="s">
        <v>229</v>
      </c>
      <c r="G47" s="63" t="s">
        <v>293</v>
      </c>
    </row>
    <row r="48" spans="1:7" ht="93.75" hidden="1" customHeight="1">
      <c r="A48" s="62"/>
      <c r="B48" s="62" t="s">
        <v>235</v>
      </c>
      <c r="C48" s="62" t="s">
        <v>295</v>
      </c>
      <c r="D48" s="62" t="s">
        <v>235</v>
      </c>
      <c r="E48" s="63" t="s">
        <v>296</v>
      </c>
      <c r="F48" s="63" t="s">
        <v>229</v>
      </c>
      <c r="G48" s="63" t="s">
        <v>297</v>
      </c>
    </row>
    <row r="49" spans="1:7" ht="356.25" hidden="1" customHeight="1">
      <c r="A49" s="62"/>
      <c r="B49" s="62" t="s">
        <v>235</v>
      </c>
      <c r="C49" s="62" t="s">
        <v>299</v>
      </c>
      <c r="D49" s="62" t="s">
        <v>235</v>
      </c>
      <c r="E49" s="63" t="s">
        <v>300</v>
      </c>
      <c r="F49" s="63" t="s">
        <v>225</v>
      </c>
      <c r="G49" s="63" t="s">
        <v>301</v>
      </c>
    </row>
    <row r="50" spans="1:7" ht="206.25" hidden="1" customHeight="1">
      <c r="A50" s="62"/>
      <c r="B50" s="62" t="s">
        <v>235</v>
      </c>
      <c r="C50" s="62" t="s">
        <v>299</v>
      </c>
      <c r="D50" s="62" t="s">
        <v>242</v>
      </c>
      <c r="E50" s="63" t="s">
        <v>302</v>
      </c>
      <c r="F50" s="63" t="s">
        <v>227</v>
      </c>
      <c r="G50" s="63" t="s">
        <v>303</v>
      </c>
    </row>
    <row r="51" spans="1:7" ht="150.75" customHeight="1">
      <c r="A51" s="35" t="s">
        <v>294</v>
      </c>
      <c r="B51" s="35" t="s">
        <v>235</v>
      </c>
      <c r="C51" s="35" t="s">
        <v>319</v>
      </c>
      <c r="D51" s="35" t="s">
        <v>235</v>
      </c>
      <c r="E51" s="75" t="s">
        <v>398</v>
      </c>
      <c r="F51" s="75" t="s">
        <v>229</v>
      </c>
      <c r="G51" s="75" t="s">
        <v>399</v>
      </c>
    </row>
    <row r="52" spans="1:7" ht="75.75" customHeight="1">
      <c r="A52" s="64" t="s">
        <v>298</v>
      </c>
      <c r="B52" s="64" t="s">
        <v>235</v>
      </c>
      <c r="C52" s="64" t="s">
        <v>320</v>
      </c>
      <c r="D52" s="64" t="s">
        <v>235</v>
      </c>
      <c r="E52" s="37" t="s">
        <v>334</v>
      </c>
      <c r="F52" s="37" t="s">
        <v>256</v>
      </c>
      <c r="G52" s="37" t="s">
        <v>384</v>
      </c>
    </row>
    <row r="53" spans="1:7" ht="150.75" customHeight="1">
      <c r="A53" s="64" t="s">
        <v>282</v>
      </c>
      <c r="B53" s="64" t="s">
        <v>235</v>
      </c>
      <c r="C53" s="64" t="s">
        <v>321</v>
      </c>
      <c r="D53" s="64" t="s">
        <v>242</v>
      </c>
      <c r="E53" s="37" t="s">
        <v>409</v>
      </c>
      <c r="F53" s="37" t="s">
        <v>256</v>
      </c>
      <c r="G53" s="37" t="s">
        <v>325</v>
      </c>
    </row>
    <row r="54" spans="1:7" ht="110.25" customHeight="1">
      <c r="A54" s="64" t="s">
        <v>304</v>
      </c>
      <c r="B54" s="64" t="s">
        <v>235</v>
      </c>
      <c r="C54" s="64" t="s">
        <v>321</v>
      </c>
      <c r="D54" s="64" t="s">
        <v>270</v>
      </c>
      <c r="E54" s="37" t="s">
        <v>335</v>
      </c>
      <c r="F54" s="37" t="s">
        <v>256</v>
      </c>
      <c r="G54" s="37" t="s">
        <v>327</v>
      </c>
    </row>
    <row r="55" spans="1:7" ht="100.5" customHeight="1">
      <c r="A55" s="64" t="s">
        <v>307</v>
      </c>
      <c r="B55" s="64" t="s">
        <v>235</v>
      </c>
      <c r="C55" s="64" t="s">
        <v>321</v>
      </c>
      <c r="D55" s="64" t="s">
        <v>236</v>
      </c>
      <c r="E55" s="37" t="s">
        <v>410</v>
      </c>
      <c r="F55" s="37" t="s">
        <v>256</v>
      </c>
      <c r="G55" s="37" t="s">
        <v>326</v>
      </c>
    </row>
    <row r="56" spans="1:7" ht="81" customHeight="1">
      <c r="A56" s="60" t="s">
        <v>406</v>
      </c>
      <c r="B56" s="60" t="s">
        <v>242</v>
      </c>
      <c r="C56" s="60" t="s">
        <v>235</v>
      </c>
      <c r="D56" s="60" t="s">
        <v>235</v>
      </c>
      <c r="E56" s="38" t="s">
        <v>305</v>
      </c>
      <c r="F56" s="38" t="s">
        <v>278</v>
      </c>
      <c r="G56" s="38" t="s">
        <v>306</v>
      </c>
    </row>
    <row r="57" spans="1:7" ht="75" customHeight="1">
      <c r="A57" s="60" t="s">
        <v>312</v>
      </c>
      <c r="B57" s="60" t="s">
        <v>242</v>
      </c>
      <c r="C57" s="60" t="s">
        <v>242</v>
      </c>
      <c r="D57" s="60" t="s">
        <v>235</v>
      </c>
      <c r="E57" s="38" t="s">
        <v>308</v>
      </c>
      <c r="F57" s="38" t="s">
        <v>229</v>
      </c>
      <c r="G57" s="38" t="s">
        <v>309</v>
      </c>
    </row>
    <row r="58" spans="1:7" ht="105" hidden="1" customHeight="1">
      <c r="A58" s="60" t="s">
        <v>282</v>
      </c>
      <c r="B58" s="60" t="s">
        <v>242</v>
      </c>
      <c r="C58" s="60" t="s">
        <v>242</v>
      </c>
      <c r="D58" s="60" t="s">
        <v>242</v>
      </c>
      <c r="E58" s="38" t="s">
        <v>310</v>
      </c>
      <c r="F58" s="38" t="s">
        <v>229</v>
      </c>
      <c r="G58" s="38" t="s">
        <v>311</v>
      </c>
    </row>
    <row r="59" spans="1:7" ht="219.75" customHeight="1">
      <c r="A59" s="60" t="s">
        <v>383</v>
      </c>
      <c r="B59" s="60" t="s">
        <v>242</v>
      </c>
      <c r="C59" s="60" t="s">
        <v>252</v>
      </c>
      <c r="D59" s="60" t="s">
        <v>273</v>
      </c>
      <c r="E59" s="38" t="s">
        <v>207</v>
      </c>
      <c r="F59" s="38" t="s">
        <v>225</v>
      </c>
      <c r="G59" s="38" t="s">
        <v>385</v>
      </c>
    </row>
    <row r="60" spans="1:7" ht="56.25" hidden="1">
      <c r="A60" s="60" t="s">
        <v>383</v>
      </c>
      <c r="B60" s="60" t="s">
        <v>242</v>
      </c>
      <c r="C60" s="60" t="s">
        <v>273</v>
      </c>
      <c r="D60" s="60" t="s">
        <v>235</v>
      </c>
      <c r="E60" s="38" t="s">
        <v>389</v>
      </c>
      <c r="F60" s="38" t="s">
        <v>229</v>
      </c>
      <c r="G60" s="38" t="s">
        <v>254</v>
      </c>
    </row>
    <row r="61" spans="1:7" ht="56.25" hidden="1">
      <c r="A61" s="60" t="s">
        <v>307</v>
      </c>
      <c r="B61" s="60" t="s">
        <v>242</v>
      </c>
      <c r="C61" s="60" t="s">
        <v>315</v>
      </c>
      <c r="D61" s="60" t="s">
        <v>235</v>
      </c>
      <c r="E61" s="38" t="s">
        <v>316</v>
      </c>
      <c r="F61" s="38" t="s">
        <v>229</v>
      </c>
      <c r="G61" s="38" t="s">
        <v>317</v>
      </c>
    </row>
    <row r="62" spans="1:7" ht="224.25" customHeight="1">
      <c r="A62" s="60" t="s">
        <v>313</v>
      </c>
      <c r="B62" s="60" t="s">
        <v>242</v>
      </c>
      <c r="C62" s="60" t="s">
        <v>270</v>
      </c>
      <c r="D62" s="60" t="s">
        <v>242</v>
      </c>
      <c r="E62" s="61" t="s">
        <v>408</v>
      </c>
      <c r="F62" s="38" t="s">
        <v>225</v>
      </c>
      <c r="G62" s="38" t="s">
        <v>414</v>
      </c>
    </row>
    <row r="63" spans="1:7" ht="102.75" customHeight="1">
      <c r="A63" s="60" t="s">
        <v>314</v>
      </c>
      <c r="B63" s="60" t="s">
        <v>242</v>
      </c>
      <c r="C63" s="60" t="s">
        <v>273</v>
      </c>
      <c r="D63" s="60" t="s">
        <v>235</v>
      </c>
      <c r="E63" s="61" t="s">
        <v>389</v>
      </c>
      <c r="F63" s="38" t="s">
        <v>256</v>
      </c>
      <c r="G63" s="38" t="s">
        <v>412</v>
      </c>
    </row>
    <row r="65" spans="5:7">
      <c r="E65" s="74"/>
      <c r="F65" s="74"/>
      <c r="G65" s="65" t="s">
        <v>372</v>
      </c>
    </row>
  </sheetData>
  <mergeCells count="5">
    <mergeCell ref="A6:G6"/>
    <mergeCell ref="D1:G1"/>
    <mergeCell ref="D2:G2"/>
    <mergeCell ref="D3:G3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1" fitToHeight="0" orientation="landscape" useFirstPageNumber="1" r:id="rId1"/>
  <headerFooter differentFirst="1">
    <oddHeader>&amp;C&amp;P</oddHeader>
  </headerFooter>
  <rowBreaks count="1" manualBreakCount="1">
    <brk id="5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82"/>
  <sheetViews>
    <sheetView view="pageBreakPreview" zoomScaleNormal="100" zoomScaleSheetLayoutView="100" workbookViewId="0">
      <selection activeCell="Q527" sqref="Q527"/>
    </sheetView>
  </sheetViews>
  <sheetFormatPr defaultRowHeight="15"/>
  <cols>
    <col min="1" max="1" width="9.140625" style="9"/>
    <col min="2" max="2" width="45.28515625" style="56" customWidth="1"/>
    <col min="3" max="3" width="10.42578125" style="1" customWidth="1"/>
    <col min="4" max="4" width="16.140625" style="1" customWidth="1"/>
    <col min="5" max="5" width="13.42578125" style="1" customWidth="1"/>
    <col min="6" max="6" width="12.42578125" style="1" customWidth="1"/>
    <col min="7" max="7" width="12.5703125" style="1" bestFit="1" customWidth="1"/>
    <col min="8" max="12" width="9.140625" style="1"/>
    <col min="13" max="14" width="12.5703125" style="1" bestFit="1" customWidth="1"/>
    <col min="15" max="15" width="13" style="1" customWidth="1"/>
    <col min="16" max="16" width="9.140625" style="1"/>
    <col min="17" max="17" width="24" style="1" customWidth="1"/>
    <col min="18" max="18" width="12.85546875" style="1" customWidth="1"/>
    <col min="19" max="19" width="17.42578125" style="1" customWidth="1"/>
    <col min="20" max="16384" width="9.140625" style="1"/>
  </cols>
  <sheetData>
    <row r="1" spans="1:15">
      <c r="M1" s="82" t="s">
        <v>386</v>
      </c>
      <c r="N1" s="82"/>
      <c r="O1" s="82"/>
    </row>
    <row r="2" spans="1:15">
      <c r="M2" s="82" t="s">
        <v>339</v>
      </c>
      <c r="N2" s="82"/>
      <c r="O2" s="82"/>
    </row>
    <row r="3" spans="1:15">
      <c r="M3" s="82" t="s">
        <v>340</v>
      </c>
      <c r="N3" s="82"/>
      <c r="O3" s="82"/>
    </row>
    <row r="4" spans="1:15">
      <c r="M4" s="82" t="s">
        <v>458</v>
      </c>
      <c r="N4" s="82"/>
      <c r="O4" s="82"/>
    </row>
    <row r="5" spans="1:15" ht="15" customHeight="1">
      <c r="A5" s="131" t="s">
        <v>373</v>
      </c>
      <c r="B5" s="131"/>
      <c r="C5" s="131"/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</row>
    <row r="6" spans="1:15" ht="33" customHeight="1">
      <c r="A6" s="91" t="s">
        <v>16</v>
      </c>
      <c r="B6" s="92" t="s">
        <v>19</v>
      </c>
      <c r="C6" s="92" t="s">
        <v>20</v>
      </c>
      <c r="D6" s="92" t="s">
        <v>6</v>
      </c>
      <c r="E6" s="92" t="s">
        <v>25</v>
      </c>
      <c r="F6" s="133" t="s">
        <v>21</v>
      </c>
      <c r="G6" s="134"/>
      <c r="H6" s="134"/>
      <c r="I6" s="134"/>
      <c r="J6" s="134"/>
      <c r="K6" s="134"/>
      <c r="L6" s="134"/>
      <c r="M6" s="134"/>
      <c r="N6" s="134"/>
      <c r="O6" s="130" t="s">
        <v>22</v>
      </c>
    </row>
    <row r="7" spans="1:15">
      <c r="A7" s="91"/>
      <c r="B7" s="92"/>
      <c r="C7" s="92"/>
      <c r="D7" s="92"/>
      <c r="E7" s="92"/>
      <c r="F7" s="28">
        <v>2023</v>
      </c>
      <c r="G7" s="19">
        <v>2024</v>
      </c>
      <c r="H7" s="114">
        <v>2025</v>
      </c>
      <c r="I7" s="114"/>
      <c r="J7" s="114"/>
      <c r="K7" s="114"/>
      <c r="L7" s="114"/>
      <c r="M7" s="28" t="s">
        <v>59</v>
      </c>
      <c r="N7" s="28" t="s">
        <v>60</v>
      </c>
      <c r="O7" s="130"/>
    </row>
    <row r="8" spans="1:15">
      <c r="A8" s="18">
        <v>1</v>
      </c>
      <c r="B8" s="42">
        <v>2</v>
      </c>
      <c r="C8" s="16">
        <v>3</v>
      </c>
      <c r="D8" s="16">
        <v>4</v>
      </c>
      <c r="E8" s="16">
        <v>5</v>
      </c>
      <c r="F8" s="25">
        <v>6</v>
      </c>
      <c r="G8" s="16">
        <v>7</v>
      </c>
      <c r="H8" s="132">
        <v>8</v>
      </c>
      <c r="I8" s="132"/>
      <c r="J8" s="132"/>
      <c r="K8" s="132"/>
      <c r="L8" s="132"/>
      <c r="M8" s="16">
        <v>9</v>
      </c>
      <c r="N8" s="16">
        <v>10</v>
      </c>
      <c r="O8" s="16">
        <v>11</v>
      </c>
    </row>
    <row r="9" spans="1:15">
      <c r="A9" s="91" t="s">
        <v>415</v>
      </c>
      <c r="B9" s="108" t="s">
        <v>28</v>
      </c>
      <c r="C9" s="92"/>
      <c r="D9" s="20" t="s">
        <v>17</v>
      </c>
      <c r="E9" s="49">
        <f>E10+E11+E12+E13</f>
        <v>12641811.280850001</v>
      </c>
      <c r="F9" s="49">
        <f t="shared" ref="F9:G9" si="0">F10+F11+F12+F13</f>
        <v>2371988.3081400003</v>
      </c>
      <c r="G9" s="49">
        <f t="shared" si="0"/>
        <v>2576862.2901000003</v>
      </c>
      <c r="H9" s="90">
        <f>H10+H11+H12+H13</f>
        <v>2561176.84981</v>
      </c>
      <c r="I9" s="90"/>
      <c r="J9" s="90"/>
      <c r="K9" s="90"/>
      <c r="L9" s="90"/>
      <c r="M9" s="49">
        <f t="shared" ref="M9:N9" si="1">M10+M11+M12+M13</f>
        <v>2562990.86993</v>
      </c>
      <c r="N9" s="49">
        <f t="shared" si="1"/>
        <v>2568792.9628699999</v>
      </c>
      <c r="O9" s="86"/>
    </row>
    <row r="10" spans="1:15" ht="22.5">
      <c r="A10" s="91"/>
      <c r="B10" s="108"/>
      <c r="C10" s="92"/>
      <c r="D10" s="20" t="s">
        <v>23</v>
      </c>
      <c r="E10" s="49">
        <f>F10+G10+H10+M10+N10</f>
        <v>8923204</v>
      </c>
      <c r="F10" s="49">
        <f>F15+F23+F31+F39+F47+F55+F63+F79+F87+F95+F103+F111+F119+F127+F135+F143+F151+F159+F167+F175+F183+F71</f>
        <v>1587180</v>
      </c>
      <c r="G10" s="49">
        <f>G15+G23+G31+G39+G47+G55+G63+G79+G87+G95+G103+G111+G119+G127+G135+G143+G151+G159+G167+G175+G183+G71</f>
        <v>1688732</v>
      </c>
      <c r="H10" s="90">
        <f>H15+H23+H31+H39+H47+H55+H63+H79+H87+H95+H103+H111+H119+H127+H135+H143+H151+H159+H167+H175+H183+H71</f>
        <v>1887170</v>
      </c>
      <c r="I10" s="90"/>
      <c r="J10" s="90"/>
      <c r="K10" s="90"/>
      <c r="L10" s="90"/>
      <c r="M10" s="49">
        <f t="shared" ref="M10:N13" si="2">M15+M23+M31+M39+M47+M55+M63+M79+M87+M95+M103+M111+M119+M127+M135+M143+M151+M159+M167+M175+M183+M71</f>
        <v>1880061</v>
      </c>
      <c r="N10" s="49">
        <f t="shared" si="2"/>
        <v>1880061</v>
      </c>
      <c r="O10" s="86"/>
    </row>
    <row r="11" spans="1:15" ht="33.75">
      <c r="A11" s="91"/>
      <c r="B11" s="108"/>
      <c r="C11" s="92"/>
      <c r="D11" s="20" t="s">
        <v>1</v>
      </c>
      <c r="E11" s="49">
        <f t="shared" ref="E11:E13" si="3">F11+G11+H11+M11+N11</f>
        <v>70879.56</v>
      </c>
      <c r="F11" s="49">
        <f t="shared" ref="F11:G13" si="4">F16+F24+F32+F40+F48+F56+F64+F80+F88+F96+F104+F112+F120+F128+F136+F144+F152+F160+F168+F176+F184+F72</f>
        <v>34945</v>
      </c>
      <c r="G11" s="49">
        <f t="shared" si="4"/>
        <v>35934.559999999998</v>
      </c>
      <c r="H11" s="90">
        <f t="shared" ref="H11:H13" si="5">H16+H24+H32+H40+H48+H56+H64+H80+H88+H96+H104+H112+H120+H128+H136+H144+H152+H160+H168+H176+H184+H72</f>
        <v>0</v>
      </c>
      <c r="I11" s="90"/>
      <c r="J11" s="90"/>
      <c r="K11" s="90"/>
      <c r="L11" s="90"/>
      <c r="M11" s="49">
        <f t="shared" si="2"/>
        <v>0</v>
      </c>
      <c r="N11" s="49">
        <f t="shared" si="2"/>
        <v>0</v>
      </c>
      <c r="O11" s="86"/>
    </row>
    <row r="12" spans="1:15" ht="33.75">
      <c r="A12" s="91"/>
      <c r="B12" s="108"/>
      <c r="C12" s="92"/>
      <c r="D12" s="20" t="s">
        <v>18</v>
      </c>
      <c r="E12" s="49">
        <f t="shared" si="3"/>
        <v>3164399.6062699999</v>
      </c>
      <c r="F12" s="49">
        <f t="shared" si="4"/>
        <v>503670.16814000002</v>
      </c>
      <c r="G12" s="49">
        <f t="shared" si="4"/>
        <v>615060.75552000012</v>
      </c>
      <c r="H12" s="90">
        <f t="shared" si="5"/>
        <v>674006.84981000004</v>
      </c>
      <c r="I12" s="90"/>
      <c r="J12" s="90"/>
      <c r="K12" s="90"/>
      <c r="L12" s="90"/>
      <c r="M12" s="49">
        <f t="shared" si="2"/>
        <v>682929.86992999993</v>
      </c>
      <c r="N12" s="49">
        <f t="shared" si="2"/>
        <v>688731.96287000005</v>
      </c>
      <c r="O12" s="86"/>
    </row>
    <row r="13" spans="1:15" ht="24.75" customHeight="1">
      <c r="A13" s="91"/>
      <c r="B13" s="108"/>
      <c r="C13" s="92"/>
      <c r="D13" s="20" t="s">
        <v>2</v>
      </c>
      <c r="E13" s="49">
        <f t="shared" si="3"/>
        <v>483328.11458000005</v>
      </c>
      <c r="F13" s="49">
        <f t="shared" si="4"/>
        <v>246193.14</v>
      </c>
      <c r="G13" s="49">
        <f t="shared" si="4"/>
        <v>237134.97458000001</v>
      </c>
      <c r="H13" s="90">
        <f t="shared" si="5"/>
        <v>0</v>
      </c>
      <c r="I13" s="90"/>
      <c r="J13" s="90"/>
      <c r="K13" s="90"/>
      <c r="L13" s="90"/>
      <c r="M13" s="49">
        <f t="shared" si="2"/>
        <v>0</v>
      </c>
      <c r="N13" s="49">
        <f t="shared" si="2"/>
        <v>0</v>
      </c>
      <c r="O13" s="86"/>
    </row>
    <row r="14" spans="1:15" ht="24.75" hidden="1" customHeight="1">
      <c r="A14" s="91" t="s">
        <v>7</v>
      </c>
      <c r="B14" s="108" t="s">
        <v>347</v>
      </c>
      <c r="C14" s="92"/>
      <c r="D14" s="20" t="s">
        <v>17</v>
      </c>
      <c r="E14" s="49">
        <f>E15+E16+E17+E18</f>
        <v>0</v>
      </c>
      <c r="F14" s="49">
        <f t="shared" ref="F14" si="6">F15+F16+F17+F18</f>
        <v>0</v>
      </c>
      <c r="G14" s="49">
        <f t="shared" ref="G14" si="7">G15+G16+G17+G18</f>
        <v>0</v>
      </c>
      <c r="H14" s="90">
        <f>H15+H16+H17+H18</f>
        <v>0</v>
      </c>
      <c r="I14" s="90"/>
      <c r="J14" s="90"/>
      <c r="K14" s="90"/>
      <c r="L14" s="90"/>
      <c r="M14" s="49">
        <f t="shared" ref="M14" si="8">M15+M16+M17+M18</f>
        <v>0</v>
      </c>
      <c r="N14" s="49">
        <f t="shared" ref="N14" si="9">N15+N16+N17+N18</f>
        <v>0</v>
      </c>
      <c r="O14" s="87" t="s">
        <v>351</v>
      </c>
    </row>
    <row r="15" spans="1:15" ht="24.75" hidden="1" customHeight="1">
      <c r="A15" s="91"/>
      <c r="B15" s="108"/>
      <c r="C15" s="92"/>
      <c r="D15" s="20" t="s">
        <v>23</v>
      </c>
      <c r="E15" s="49">
        <f>F15+G15+H15+M15+N15</f>
        <v>0</v>
      </c>
      <c r="F15" s="49">
        <v>0</v>
      </c>
      <c r="G15" s="49">
        <v>0</v>
      </c>
      <c r="H15" s="90">
        <v>0</v>
      </c>
      <c r="I15" s="90"/>
      <c r="J15" s="90"/>
      <c r="K15" s="90"/>
      <c r="L15" s="90"/>
      <c r="M15" s="49">
        <v>0</v>
      </c>
      <c r="N15" s="49">
        <v>0</v>
      </c>
      <c r="O15" s="88"/>
    </row>
    <row r="16" spans="1:15" ht="24.75" hidden="1" customHeight="1">
      <c r="A16" s="91"/>
      <c r="B16" s="108"/>
      <c r="C16" s="92"/>
      <c r="D16" s="20" t="s">
        <v>1</v>
      </c>
      <c r="E16" s="49">
        <f t="shared" ref="E16:E18" si="10">F16+G16+H16+M16+N16</f>
        <v>0</v>
      </c>
      <c r="F16" s="49">
        <v>0</v>
      </c>
      <c r="G16" s="49">
        <v>0</v>
      </c>
      <c r="H16" s="90">
        <v>0</v>
      </c>
      <c r="I16" s="90"/>
      <c r="J16" s="90"/>
      <c r="K16" s="90"/>
      <c r="L16" s="90"/>
      <c r="M16" s="49">
        <v>0</v>
      </c>
      <c r="N16" s="49">
        <v>0</v>
      </c>
      <c r="O16" s="88"/>
    </row>
    <row r="17" spans="1:15" ht="24.75" hidden="1" customHeight="1">
      <c r="A17" s="91"/>
      <c r="B17" s="108"/>
      <c r="C17" s="92"/>
      <c r="D17" s="20" t="s">
        <v>18</v>
      </c>
      <c r="E17" s="49">
        <f t="shared" si="10"/>
        <v>0</v>
      </c>
      <c r="F17" s="49">
        <v>0</v>
      </c>
      <c r="G17" s="49">
        <v>0</v>
      </c>
      <c r="H17" s="90">
        <v>0</v>
      </c>
      <c r="I17" s="90"/>
      <c r="J17" s="90"/>
      <c r="K17" s="90"/>
      <c r="L17" s="90"/>
      <c r="M17" s="49">
        <v>0</v>
      </c>
      <c r="N17" s="49">
        <v>0</v>
      </c>
      <c r="O17" s="88"/>
    </row>
    <row r="18" spans="1:15" ht="24.75" hidden="1" customHeight="1">
      <c r="A18" s="91"/>
      <c r="B18" s="108"/>
      <c r="C18" s="92"/>
      <c r="D18" s="20" t="s">
        <v>2</v>
      </c>
      <c r="E18" s="49">
        <f t="shared" si="10"/>
        <v>0</v>
      </c>
      <c r="F18" s="49">
        <v>0</v>
      </c>
      <c r="G18" s="49">
        <v>0</v>
      </c>
      <c r="H18" s="90">
        <v>0</v>
      </c>
      <c r="I18" s="90"/>
      <c r="J18" s="90"/>
      <c r="K18" s="90"/>
      <c r="L18" s="90"/>
      <c r="M18" s="49">
        <v>0</v>
      </c>
      <c r="N18" s="49">
        <v>0</v>
      </c>
      <c r="O18" s="88"/>
    </row>
    <row r="19" spans="1:15" ht="24.75" hidden="1" customHeight="1">
      <c r="A19" s="91"/>
      <c r="B19" s="110" t="s">
        <v>348</v>
      </c>
      <c r="C19" s="91"/>
      <c r="D19" s="91"/>
      <c r="E19" s="86" t="s">
        <v>57</v>
      </c>
      <c r="F19" s="86" t="s">
        <v>58</v>
      </c>
      <c r="G19" s="86" t="s">
        <v>199</v>
      </c>
      <c r="H19" s="86" t="s">
        <v>3</v>
      </c>
      <c r="I19" s="92" t="s">
        <v>150</v>
      </c>
      <c r="J19" s="92"/>
      <c r="K19" s="92"/>
      <c r="L19" s="92"/>
      <c r="M19" s="86" t="s">
        <v>59</v>
      </c>
      <c r="N19" s="86" t="s">
        <v>60</v>
      </c>
      <c r="O19" s="88"/>
    </row>
    <row r="20" spans="1:15" ht="24.75" hidden="1" customHeight="1">
      <c r="A20" s="91"/>
      <c r="B20" s="110"/>
      <c r="C20" s="91"/>
      <c r="D20" s="91"/>
      <c r="E20" s="86"/>
      <c r="F20" s="86"/>
      <c r="G20" s="86"/>
      <c r="H20" s="86"/>
      <c r="I20" s="15" t="s">
        <v>146</v>
      </c>
      <c r="J20" s="15" t="s">
        <v>147</v>
      </c>
      <c r="K20" s="15" t="s">
        <v>148</v>
      </c>
      <c r="L20" s="15" t="s">
        <v>149</v>
      </c>
      <c r="M20" s="86"/>
      <c r="N20" s="86"/>
      <c r="O20" s="88"/>
    </row>
    <row r="21" spans="1:15" ht="24.75" hidden="1" customHeight="1">
      <c r="A21" s="91"/>
      <c r="B21" s="110"/>
      <c r="C21" s="91"/>
      <c r="D21" s="91"/>
      <c r="E21" s="17" t="s">
        <v>362</v>
      </c>
      <c r="F21" s="27" t="s">
        <v>362</v>
      </c>
      <c r="G21" s="17" t="s">
        <v>362</v>
      </c>
      <c r="H21" s="17" t="s">
        <v>362</v>
      </c>
      <c r="I21" s="17" t="s">
        <v>362</v>
      </c>
      <c r="J21" s="17" t="s">
        <v>362</v>
      </c>
      <c r="K21" s="17" t="s">
        <v>362</v>
      </c>
      <c r="L21" s="17" t="s">
        <v>362</v>
      </c>
      <c r="M21" s="17" t="s">
        <v>362</v>
      </c>
      <c r="N21" s="17" t="s">
        <v>362</v>
      </c>
      <c r="O21" s="89"/>
    </row>
    <row r="22" spans="1:15" ht="24.75" hidden="1" customHeight="1">
      <c r="A22" s="91" t="s">
        <v>8</v>
      </c>
      <c r="B22" s="108" t="s">
        <v>91</v>
      </c>
      <c r="C22" s="92"/>
      <c r="D22" s="20" t="s">
        <v>17</v>
      </c>
      <c r="E22" s="49">
        <f>E23+E24+E25+E26</f>
        <v>0</v>
      </c>
      <c r="F22" s="49">
        <f t="shared" ref="F22" si="11">F23+F24+F25+F26</f>
        <v>0</v>
      </c>
      <c r="G22" s="49">
        <f t="shared" ref="G22" si="12">G23+G24+G25+G26</f>
        <v>0</v>
      </c>
      <c r="H22" s="90">
        <f>H23+H24+H25+H26</f>
        <v>0</v>
      </c>
      <c r="I22" s="90"/>
      <c r="J22" s="90"/>
      <c r="K22" s="90"/>
      <c r="L22" s="90"/>
      <c r="M22" s="49">
        <f>M23+M24+M25+M26</f>
        <v>0</v>
      </c>
      <c r="N22" s="49">
        <f t="shared" ref="N22" si="13">N23+N24+N25+N26</f>
        <v>0</v>
      </c>
      <c r="O22" s="87" t="s">
        <v>351</v>
      </c>
    </row>
    <row r="23" spans="1:15" ht="24.75" hidden="1" customHeight="1">
      <c r="A23" s="91"/>
      <c r="B23" s="108"/>
      <c r="C23" s="92"/>
      <c r="D23" s="20" t="s">
        <v>23</v>
      </c>
      <c r="E23" s="49">
        <f>F23+G23+H23+M23+N23</f>
        <v>0</v>
      </c>
      <c r="F23" s="49">
        <v>0</v>
      </c>
      <c r="G23" s="49">
        <v>0</v>
      </c>
      <c r="H23" s="90">
        <v>0</v>
      </c>
      <c r="I23" s="90"/>
      <c r="J23" s="90"/>
      <c r="K23" s="90"/>
      <c r="L23" s="90"/>
      <c r="M23" s="49">
        <v>0</v>
      </c>
      <c r="N23" s="49">
        <v>0</v>
      </c>
      <c r="O23" s="88"/>
    </row>
    <row r="24" spans="1:15" ht="24.75" hidden="1" customHeight="1">
      <c r="A24" s="91"/>
      <c r="B24" s="108"/>
      <c r="C24" s="92"/>
      <c r="D24" s="20" t="s">
        <v>1</v>
      </c>
      <c r="E24" s="49">
        <f t="shared" ref="E24:E26" si="14">F24+G24+H24+M24+N24</f>
        <v>0</v>
      </c>
      <c r="F24" s="49">
        <v>0</v>
      </c>
      <c r="G24" s="49">
        <v>0</v>
      </c>
      <c r="H24" s="90">
        <v>0</v>
      </c>
      <c r="I24" s="90"/>
      <c r="J24" s="90"/>
      <c r="K24" s="90"/>
      <c r="L24" s="90"/>
      <c r="M24" s="49">
        <v>0</v>
      </c>
      <c r="N24" s="49">
        <v>0</v>
      </c>
      <c r="O24" s="88"/>
    </row>
    <row r="25" spans="1:15" ht="24.75" hidden="1" customHeight="1">
      <c r="A25" s="91"/>
      <c r="B25" s="108"/>
      <c r="C25" s="92"/>
      <c r="D25" s="20" t="s">
        <v>18</v>
      </c>
      <c r="E25" s="49">
        <f t="shared" si="14"/>
        <v>0</v>
      </c>
      <c r="F25" s="49">
        <v>0</v>
      </c>
      <c r="G25" s="49">
        <v>0</v>
      </c>
      <c r="H25" s="90">
        <v>0</v>
      </c>
      <c r="I25" s="90"/>
      <c r="J25" s="90"/>
      <c r="K25" s="90"/>
      <c r="L25" s="90"/>
      <c r="M25" s="49">
        <v>0</v>
      </c>
      <c r="N25" s="49">
        <v>0</v>
      </c>
      <c r="O25" s="88"/>
    </row>
    <row r="26" spans="1:15" ht="24.75" hidden="1" customHeight="1">
      <c r="A26" s="91"/>
      <c r="B26" s="108"/>
      <c r="C26" s="92"/>
      <c r="D26" s="20" t="s">
        <v>2</v>
      </c>
      <c r="E26" s="49">
        <f t="shared" si="14"/>
        <v>0</v>
      </c>
      <c r="F26" s="49">
        <v>0</v>
      </c>
      <c r="G26" s="49">
        <v>0</v>
      </c>
      <c r="H26" s="90">
        <v>0</v>
      </c>
      <c r="I26" s="90"/>
      <c r="J26" s="90"/>
      <c r="K26" s="90"/>
      <c r="L26" s="90"/>
      <c r="M26" s="49">
        <v>0</v>
      </c>
      <c r="N26" s="49">
        <v>0</v>
      </c>
      <c r="O26" s="88"/>
    </row>
    <row r="27" spans="1:15" ht="24.75" hidden="1" customHeight="1">
      <c r="A27" s="91"/>
      <c r="B27" s="110" t="s">
        <v>348</v>
      </c>
      <c r="C27" s="91"/>
      <c r="D27" s="91"/>
      <c r="E27" s="86" t="s">
        <v>57</v>
      </c>
      <c r="F27" s="86" t="s">
        <v>58</v>
      </c>
      <c r="G27" s="86" t="s">
        <v>199</v>
      </c>
      <c r="H27" s="86" t="s">
        <v>3</v>
      </c>
      <c r="I27" s="92" t="s">
        <v>150</v>
      </c>
      <c r="J27" s="92"/>
      <c r="K27" s="92"/>
      <c r="L27" s="92"/>
      <c r="M27" s="86" t="s">
        <v>59</v>
      </c>
      <c r="N27" s="86" t="s">
        <v>60</v>
      </c>
      <c r="O27" s="88"/>
    </row>
    <row r="28" spans="1:15" ht="24.75" hidden="1" customHeight="1">
      <c r="A28" s="91"/>
      <c r="B28" s="110"/>
      <c r="C28" s="91"/>
      <c r="D28" s="91"/>
      <c r="E28" s="86"/>
      <c r="F28" s="86"/>
      <c r="G28" s="86"/>
      <c r="H28" s="86"/>
      <c r="I28" s="26" t="s">
        <v>146</v>
      </c>
      <c r="J28" s="26" t="s">
        <v>147</v>
      </c>
      <c r="K28" s="26" t="s">
        <v>148</v>
      </c>
      <c r="L28" s="26" t="s">
        <v>149</v>
      </c>
      <c r="M28" s="86"/>
      <c r="N28" s="86"/>
      <c r="O28" s="88"/>
    </row>
    <row r="29" spans="1:15" ht="24.75" hidden="1" customHeight="1">
      <c r="A29" s="91"/>
      <c r="B29" s="110"/>
      <c r="C29" s="91"/>
      <c r="D29" s="91"/>
      <c r="E29" s="44">
        <v>0</v>
      </c>
      <c r="F29" s="44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89"/>
    </row>
    <row r="30" spans="1:15" ht="15" hidden="1" customHeight="1">
      <c r="A30" s="91" t="s">
        <v>9</v>
      </c>
      <c r="B30" s="108" t="s">
        <v>133</v>
      </c>
      <c r="C30" s="92"/>
      <c r="D30" s="20" t="s">
        <v>17</v>
      </c>
      <c r="E30" s="49">
        <f>E31+E32+E33+E34</f>
        <v>0</v>
      </c>
      <c r="F30" s="49">
        <f t="shared" ref="F30" si="15">F31+F32+F33+F34</f>
        <v>0</v>
      </c>
      <c r="G30" s="49">
        <f t="shared" ref="G30" si="16">G31+G32+G33+G34</f>
        <v>0</v>
      </c>
      <c r="H30" s="90">
        <f>H31+H32+H33+H34</f>
        <v>0</v>
      </c>
      <c r="I30" s="90"/>
      <c r="J30" s="90"/>
      <c r="K30" s="90"/>
      <c r="L30" s="90"/>
      <c r="M30" s="49">
        <f>M31+M32+M33+M34</f>
        <v>0</v>
      </c>
      <c r="N30" s="49">
        <f t="shared" ref="N30" si="17">N31+N32+N33+N34</f>
        <v>0</v>
      </c>
      <c r="O30" s="87" t="s">
        <v>351</v>
      </c>
    </row>
    <row r="31" spans="1:15" ht="24.75" hidden="1" customHeight="1">
      <c r="A31" s="91"/>
      <c r="B31" s="108"/>
      <c r="C31" s="92"/>
      <c r="D31" s="20" t="s">
        <v>23</v>
      </c>
      <c r="E31" s="49">
        <f>F31+G31+H31+M31+N31</f>
        <v>0</v>
      </c>
      <c r="F31" s="49">
        <v>0</v>
      </c>
      <c r="G31" s="49">
        <v>0</v>
      </c>
      <c r="H31" s="90">
        <v>0</v>
      </c>
      <c r="I31" s="90"/>
      <c r="J31" s="90"/>
      <c r="K31" s="90"/>
      <c r="L31" s="90"/>
      <c r="M31" s="49">
        <v>0</v>
      </c>
      <c r="N31" s="49">
        <v>0</v>
      </c>
      <c r="O31" s="88"/>
    </row>
    <row r="32" spans="1:15" ht="24.75" hidden="1" customHeight="1">
      <c r="A32" s="91"/>
      <c r="B32" s="108"/>
      <c r="C32" s="92"/>
      <c r="D32" s="20" t="s">
        <v>1</v>
      </c>
      <c r="E32" s="49">
        <f t="shared" ref="E32:E34" si="18">F32+G32+H32+M32+N32</f>
        <v>0</v>
      </c>
      <c r="F32" s="49">
        <v>0</v>
      </c>
      <c r="G32" s="49">
        <v>0</v>
      </c>
      <c r="H32" s="90">
        <v>0</v>
      </c>
      <c r="I32" s="90"/>
      <c r="J32" s="90"/>
      <c r="K32" s="90"/>
      <c r="L32" s="90"/>
      <c r="M32" s="49">
        <v>0</v>
      </c>
      <c r="N32" s="49">
        <v>0</v>
      </c>
      <c r="O32" s="88"/>
    </row>
    <row r="33" spans="1:15" ht="24.75" hidden="1" customHeight="1">
      <c r="A33" s="91"/>
      <c r="B33" s="108"/>
      <c r="C33" s="92"/>
      <c r="D33" s="20" t="s">
        <v>18</v>
      </c>
      <c r="E33" s="49">
        <f t="shared" si="18"/>
        <v>0</v>
      </c>
      <c r="F33" s="49">
        <v>0</v>
      </c>
      <c r="G33" s="49">
        <v>0</v>
      </c>
      <c r="H33" s="90">
        <v>0</v>
      </c>
      <c r="I33" s="90"/>
      <c r="J33" s="90"/>
      <c r="K33" s="90"/>
      <c r="L33" s="90"/>
      <c r="M33" s="49">
        <v>0</v>
      </c>
      <c r="N33" s="49">
        <v>0</v>
      </c>
      <c r="O33" s="88"/>
    </row>
    <row r="34" spans="1:15" ht="24.75" hidden="1" customHeight="1">
      <c r="A34" s="91"/>
      <c r="B34" s="108"/>
      <c r="C34" s="92"/>
      <c r="D34" s="20" t="s">
        <v>2</v>
      </c>
      <c r="E34" s="49">
        <f t="shared" si="18"/>
        <v>0</v>
      </c>
      <c r="F34" s="49">
        <v>0</v>
      </c>
      <c r="G34" s="49">
        <v>0</v>
      </c>
      <c r="H34" s="90">
        <v>0</v>
      </c>
      <c r="I34" s="90"/>
      <c r="J34" s="90"/>
      <c r="K34" s="90"/>
      <c r="L34" s="90"/>
      <c r="M34" s="49">
        <v>0</v>
      </c>
      <c r="N34" s="49">
        <v>0</v>
      </c>
      <c r="O34" s="88"/>
    </row>
    <row r="35" spans="1:15" ht="24.75" hidden="1" customHeight="1">
      <c r="A35" s="91"/>
      <c r="B35" s="110" t="s">
        <v>348</v>
      </c>
      <c r="C35" s="91"/>
      <c r="D35" s="91"/>
      <c r="E35" s="86" t="s">
        <v>57</v>
      </c>
      <c r="F35" s="86" t="s">
        <v>58</v>
      </c>
      <c r="G35" s="86" t="s">
        <v>199</v>
      </c>
      <c r="H35" s="86" t="s">
        <v>3</v>
      </c>
      <c r="I35" s="92" t="s">
        <v>150</v>
      </c>
      <c r="J35" s="92"/>
      <c r="K35" s="92"/>
      <c r="L35" s="92"/>
      <c r="M35" s="86" t="s">
        <v>59</v>
      </c>
      <c r="N35" s="86" t="s">
        <v>60</v>
      </c>
      <c r="O35" s="88"/>
    </row>
    <row r="36" spans="1:15" ht="24.75" hidden="1" customHeight="1">
      <c r="A36" s="91"/>
      <c r="B36" s="110"/>
      <c r="C36" s="91"/>
      <c r="D36" s="91"/>
      <c r="E36" s="86"/>
      <c r="F36" s="86"/>
      <c r="G36" s="86"/>
      <c r="H36" s="86"/>
      <c r="I36" s="26" t="s">
        <v>146</v>
      </c>
      <c r="J36" s="26" t="s">
        <v>147</v>
      </c>
      <c r="K36" s="26" t="s">
        <v>148</v>
      </c>
      <c r="L36" s="26" t="s">
        <v>149</v>
      </c>
      <c r="M36" s="86"/>
      <c r="N36" s="86"/>
      <c r="O36" s="88"/>
    </row>
    <row r="37" spans="1:15" ht="24.75" hidden="1" customHeight="1">
      <c r="A37" s="91"/>
      <c r="B37" s="110"/>
      <c r="C37" s="91"/>
      <c r="D37" s="91"/>
      <c r="E37" s="44">
        <v>0</v>
      </c>
      <c r="F37" s="44">
        <v>0</v>
      </c>
      <c r="G37" s="44">
        <v>0</v>
      </c>
      <c r="H37" s="44">
        <v>0</v>
      </c>
      <c r="I37" s="44">
        <v>0</v>
      </c>
      <c r="J37" s="44">
        <v>0</v>
      </c>
      <c r="K37" s="44">
        <v>0</v>
      </c>
      <c r="L37" s="44">
        <v>0</v>
      </c>
      <c r="M37" s="44">
        <v>0</v>
      </c>
      <c r="N37" s="44">
        <v>0</v>
      </c>
      <c r="O37" s="89"/>
    </row>
    <row r="38" spans="1:15" ht="15" customHeight="1">
      <c r="A38" s="119" t="s">
        <v>416</v>
      </c>
      <c r="B38" s="108" t="s">
        <v>134</v>
      </c>
      <c r="C38" s="92"/>
      <c r="D38" s="20" t="s">
        <v>17</v>
      </c>
      <c r="E38" s="49">
        <f>E39+E40+E41+E42</f>
        <v>8378529</v>
      </c>
      <c r="F38" s="49">
        <f t="shared" ref="F38" si="19">F39+F40+F41+F42</f>
        <v>1573367</v>
      </c>
      <c r="G38" s="49">
        <f t="shared" ref="G38" si="20">G39+G40+G41+G42</f>
        <v>1669045</v>
      </c>
      <c r="H38" s="90">
        <f>H39+H40+H41+H42</f>
        <v>1712039</v>
      </c>
      <c r="I38" s="90"/>
      <c r="J38" s="90"/>
      <c r="K38" s="90"/>
      <c r="L38" s="90"/>
      <c r="M38" s="49">
        <f>M39+M40+M41+M42</f>
        <v>1712039</v>
      </c>
      <c r="N38" s="49">
        <f t="shared" ref="N38" si="21">N39+N40+N41+N42</f>
        <v>1712039</v>
      </c>
      <c r="O38" s="87" t="s">
        <v>351</v>
      </c>
    </row>
    <row r="39" spans="1:15" ht="22.5">
      <c r="A39" s="120"/>
      <c r="B39" s="108"/>
      <c r="C39" s="92"/>
      <c r="D39" s="20" t="s">
        <v>23</v>
      </c>
      <c r="E39" s="49">
        <f>F39+G39+H39+M39+N39</f>
        <v>8308014</v>
      </c>
      <c r="F39" s="49">
        <v>1538422</v>
      </c>
      <c r="G39" s="49">
        <v>1633475</v>
      </c>
      <c r="H39" s="90">
        <v>1712039</v>
      </c>
      <c r="I39" s="90"/>
      <c r="J39" s="90"/>
      <c r="K39" s="90"/>
      <c r="L39" s="90"/>
      <c r="M39" s="49">
        <v>1712039</v>
      </c>
      <c r="N39" s="49">
        <v>1712039</v>
      </c>
      <c r="O39" s="88"/>
    </row>
    <row r="40" spans="1:15" ht="33.75">
      <c r="A40" s="120"/>
      <c r="B40" s="108"/>
      <c r="C40" s="92"/>
      <c r="D40" s="20" t="s">
        <v>1</v>
      </c>
      <c r="E40" s="49">
        <f t="shared" ref="E40:E42" si="22">F40+G40+H40+M40+N40</f>
        <v>70515</v>
      </c>
      <c r="F40" s="49">
        <v>34945</v>
      </c>
      <c r="G40" s="49">
        <v>35570</v>
      </c>
      <c r="H40" s="90">
        <v>0</v>
      </c>
      <c r="I40" s="90"/>
      <c r="J40" s="90"/>
      <c r="K40" s="90"/>
      <c r="L40" s="90"/>
      <c r="M40" s="49">
        <v>0</v>
      </c>
      <c r="N40" s="49">
        <v>0</v>
      </c>
      <c r="O40" s="88"/>
    </row>
    <row r="41" spans="1:15" ht="33.75">
      <c r="A41" s="120"/>
      <c r="B41" s="108"/>
      <c r="C41" s="92"/>
      <c r="D41" s="20" t="s">
        <v>18</v>
      </c>
      <c r="E41" s="49">
        <f t="shared" si="22"/>
        <v>0</v>
      </c>
      <c r="F41" s="49">
        <v>0</v>
      </c>
      <c r="G41" s="49">
        <v>0</v>
      </c>
      <c r="H41" s="90">
        <v>0</v>
      </c>
      <c r="I41" s="90"/>
      <c r="J41" s="90"/>
      <c r="K41" s="90"/>
      <c r="L41" s="90"/>
      <c r="M41" s="49">
        <v>0</v>
      </c>
      <c r="N41" s="49">
        <v>0</v>
      </c>
      <c r="O41" s="88"/>
    </row>
    <row r="42" spans="1:15" ht="34.5" customHeight="1">
      <c r="A42" s="120"/>
      <c r="B42" s="108"/>
      <c r="C42" s="92"/>
      <c r="D42" s="20" t="s">
        <v>2</v>
      </c>
      <c r="E42" s="49">
        <f t="shared" si="22"/>
        <v>0</v>
      </c>
      <c r="F42" s="49">
        <v>0</v>
      </c>
      <c r="G42" s="49"/>
      <c r="H42" s="90">
        <v>0</v>
      </c>
      <c r="I42" s="90"/>
      <c r="J42" s="90"/>
      <c r="K42" s="90"/>
      <c r="L42" s="90"/>
      <c r="M42" s="49">
        <v>0</v>
      </c>
      <c r="N42" s="49">
        <v>0</v>
      </c>
      <c r="O42" s="88"/>
    </row>
    <row r="43" spans="1:15" ht="24" customHeight="1">
      <c r="A43" s="120"/>
      <c r="B43" s="108" t="s">
        <v>100</v>
      </c>
      <c r="C43" s="91"/>
      <c r="D43" s="91"/>
      <c r="E43" s="86" t="s">
        <v>57</v>
      </c>
      <c r="F43" s="86" t="s">
        <v>58</v>
      </c>
      <c r="G43" s="86" t="s">
        <v>199</v>
      </c>
      <c r="H43" s="86" t="s">
        <v>3</v>
      </c>
      <c r="I43" s="92" t="s">
        <v>150</v>
      </c>
      <c r="J43" s="92"/>
      <c r="K43" s="92"/>
      <c r="L43" s="92"/>
      <c r="M43" s="86" t="s">
        <v>59</v>
      </c>
      <c r="N43" s="86" t="s">
        <v>60</v>
      </c>
      <c r="O43" s="88"/>
    </row>
    <row r="44" spans="1:15" ht="25.5" customHeight="1">
      <c r="A44" s="120"/>
      <c r="B44" s="108"/>
      <c r="C44" s="91"/>
      <c r="D44" s="91"/>
      <c r="E44" s="86"/>
      <c r="F44" s="86"/>
      <c r="G44" s="86"/>
      <c r="H44" s="86"/>
      <c r="I44" s="26" t="s">
        <v>146</v>
      </c>
      <c r="J44" s="26" t="s">
        <v>147</v>
      </c>
      <c r="K44" s="26" t="s">
        <v>148</v>
      </c>
      <c r="L44" s="26" t="s">
        <v>149</v>
      </c>
      <c r="M44" s="86"/>
      <c r="N44" s="86"/>
      <c r="O44" s="88"/>
    </row>
    <row r="45" spans="1:15" ht="29.25" customHeight="1">
      <c r="A45" s="122"/>
      <c r="B45" s="108"/>
      <c r="C45" s="91"/>
      <c r="D45" s="91"/>
      <c r="E45" s="51">
        <v>100</v>
      </c>
      <c r="F45" s="51">
        <v>100</v>
      </c>
      <c r="G45" s="52">
        <v>100</v>
      </c>
      <c r="H45" s="52">
        <v>100</v>
      </c>
      <c r="I45" s="52">
        <v>100</v>
      </c>
      <c r="J45" s="52">
        <v>100</v>
      </c>
      <c r="K45" s="52">
        <v>100</v>
      </c>
      <c r="L45" s="51">
        <v>100</v>
      </c>
      <c r="M45" s="51">
        <v>100</v>
      </c>
      <c r="N45" s="51">
        <v>100</v>
      </c>
      <c r="O45" s="89"/>
    </row>
    <row r="46" spans="1:15" ht="15" customHeight="1">
      <c r="A46" s="119" t="s">
        <v>417</v>
      </c>
      <c r="B46" s="108" t="s">
        <v>188</v>
      </c>
      <c r="C46" s="92"/>
      <c r="D46" s="20" t="s">
        <v>17</v>
      </c>
      <c r="E46" s="49">
        <f>E47+E48+E49+E50</f>
        <v>117870</v>
      </c>
      <c r="F46" s="49">
        <f t="shared" ref="F46" si="23">F47+F48+F49+F50</f>
        <v>17755</v>
      </c>
      <c r="G46" s="49">
        <f t="shared" ref="G46" si="24">G47+G48+G49+G50</f>
        <v>24152</v>
      </c>
      <c r="H46" s="90">
        <f>H47+H48+H49+H50</f>
        <v>25321</v>
      </c>
      <c r="I46" s="90"/>
      <c r="J46" s="90"/>
      <c r="K46" s="90"/>
      <c r="L46" s="90"/>
      <c r="M46" s="49">
        <f>M47+M48+M49+M50</f>
        <v>25321</v>
      </c>
      <c r="N46" s="49">
        <f t="shared" ref="N46" si="25">N47+N48+N49+N50</f>
        <v>25321</v>
      </c>
      <c r="O46" s="87" t="s">
        <v>351</v>
      </c>
    </row>
    <row r="47" spans="1:15" ht="22.5">
      <c r="A47" s="120"/>
      <c r="B47" s="108"/>
      <c r="C47" s="92"/>
      <c r="D47" s="20" t="s">
        <v>23</v>
      </c>
      <c r="E47" s="49">
        <f>F47+G47+H47+M47+N47</f>
        <v>117870</v>
      </c>
      <c r="F47" s="49">
        <v>17755</v>
      </c>
      <c r="G47" s="49">
        <v>24152</v>
      </c>
      <c r="H47" s="90">
        <v>25321</v>
      </c>
      <c r="I47" s="90"/>
      <c r="J47" s="90"/>
      <c r="K47" s="90"/>
      <c r="L47" s="90"/>
      <c r="M47" s="49">
        <v>25321</v>
      </c>
      <c r="N47" s="49">
        <v>25321</v>
      </c>
      <c r="O47" s="88"/>
    </row>
    <row r="48" spans="1:15" ht="33.75">
      <c r="A48" s="120"/>
      <c r="B48" s="108"/>
      <c r="C48" s="92"/>
      <c r="D48" s="20" t="s">
        <v>1</v>
      </c>
      <c r="E48" s="49">
        <f t="shared" ref="E48:E50" si="26">F48+G48+H48+M48+N48</f>
        <v>0</v>
      </c>
      <c r="F48" s="49">
        <v>0</v>
      </c>
      <c r="G48" s="49">
        <v>0</v>
      </c>
      <c r="H48" s="90">
        <v>0</v>
      </c>
      <c r="I48" s="90"/>
      <c r="J48" s="90"/>
      <c r="K48" s="90"/>
      <c r="L48" s="90"/>
      <c r="M48" s="49">
        <v>0</v>
      </c>
      <c r="N48" s="49">
        <v>0</v>
      </c>
      <c r="O48" s="88"/>
    </row>
    <row r="49" spans="1:15" ht="33.75">
      <c r="A49" s="120"/>
      <c r="B49" s="108"/>
      <c r="C49" s="92"/>
      <c r="D49" s="20" t="s">
        <v>18</v>
      </c>
      <c r="E49" s="49">
        <f t="shared" si="26"/>
        <v>0</v>
      </c>
      <c r="F49" s="49">
        <v>0</v>
      </c>
      <c r="G49" s="49">
        <v>0</v>
      </c>
      <c r="H49" s="90">
        <v>0</v>
      </c>
      <c r="I49" s="90"/>
      <c r="J49" s="90"/>
      <c r="K49" s="90"/>
      <c r="L49" s="90"/>
      <c r="M49" s="49">
        <v>0</v>
      </c>
      <c r="N49" s="49">
        <v>0</v>
      </c>
      <c r="O49" s="88"/>
    </row>
    <row r="50" spans="1:15" ht="22.5">
      <c r="A50" s="120"/>
      <c r="B50" s="108"/>
      <c r="C50" s="92"/>
      <c r="D50" s="20" t="s">
        <v>2</v>
      </c>
      <c r="E50" s="49">
        <f t="shared" si="26"/>
        <v>0</v>
      </c>
      <c r="F50" s="49">
        <v>0</v>
      </c>
      <c r="G50" s="49">
        <v>0</v>
      </c>
      <c r="H50" s="90">
        <v>0</v>
      </c>
      <c r="I50" s="90"/>
      <c r="J50" s="90"/>
      <c r="K50" s="90"/>
      <c r="L50" s="90"/>
      <c r="M50" s="49"/>
      <c r="N50" s="49">
        <v>0</v>
      </c>
      <c r="O50" s="88"/>
    </row>
    <row r="51" spans="1:15" ht="15" customHeight="1">
      <c r="A51" s="120"/>
      <c r="B51" s="108" t="s">
        <v>101</v>
      </c>
      <c r="C51" s="91"/>
      <c r="D51" s="91"/>
      <c r="E51" s="86" t="s">
        <v>57</v>
      </c>
      <c r="F51" s="86" t="s">
        <v>58</v>
      </c>
      <c r="G51" s="86" t="s">
        <v>199</v>
      </c>
      <c r="H51" s="86" t="s">
        <v>3</v>
      </c>
      <c r="I51" s="92" t="s">
        <v>150</v>
      </c>
      <c r="J51" s="92"/>
      <c r="K51" s="92"/>
      <c r="L51" s="92"/>
      <c r="M51" s="86" t="s">
        <v>59</v>
      </c>
      <c r="N51" s="86" t="s">
        <v>60</v>
      </c>
      <c r="O51" s="88"/>
    </row>
    <row r="52" spans="1:15" ht="22.5">
      <c r="A52" s="120"/>
      <c r="B52" s="108"/>
      <c r="C52" s="91"/>
      <c r="D52" s="91"/>
      <c r="E52" s="86"/>
      <c r="F52" s="86"/>
      <c r="G52" s="86"/>
      <c r="H52" s="86"/>
      <c r="I52" s="26" t="s">
        <v>146</v>
      </c>
      <c r="J52" s="26" t="s">
        <v>147</v>
      </c>
      <c r="K52" s="26" t="s">
        <v>148</v>
      </c>
      <c r="L52" s="26" t="s">
        <v>149</v>
      </c>
      <c r="M52" s="86"/>
      <c r="N52" s="86"/>
      <c r="O52" s="88"/>
    </row>
    <row r="53" spans="1:15" ht="33" customHeight="1">
      <c r="A53" s="122"/>
      <c r="B53" s="108"/>
      <c r="C53" s="91"/>
      <c r="D53" s="91"/>
      <c r="E53" s="51">
        <v>100</v>
      </c>
      <c r="F53" s="51">
        <v>100</v>
      </c>
      <c r="G53" s="52">
        <v>100</v>
      </c>
      <c r="H53" s="52">
        <v>100</v>
      </c>
      <c r="I53" s="52">
        <v>100</v>
      </c>
      <c r="J53" s="52">
        <v>100</v>
      </c>
      <c r="K53" s="52">
        <v>100</v>
      </c>
      <c r="L53" s="51">
        <v>100</v>
      </c>
      <c r="M53" s="51">
        <v>100</v>
      </c>
      <c r="N53" s="51">
        <v>100</v>
      </c>
      <c r="O53" s="89"/>
    </row>
    <row r="54" spans="1:15" ht="15" customHeight="1">
      <c r="A54" s="91" t="s">
        <v>418</v>
      </c>
      <c r="B54" s="108" t="s">
        <v>73</v>
      </c>
      <c r="C54" s="92"/>
      <c r="D54" s="20" t="s">
        <v>17</v>
      </c>
      <c r="E54" s="49">
        <f>E55+E56+E57+E58</f>
        <v>146312</v>
      </c>
      <c r="F54" s="49">
        <f t="shared" ref="F54" si="27">F55+F56+F57+F58</f>
        <v>31003</v>
      </c>
      <c r="G54" s="49">
        <f t="shared" ref="G54" si="28">G55+G56+G57+G58</f>
        <v>27805</v>
      </c>
      <c r="H54" s="90">
        <f>H55+H56+H57+H58</f>
        <v>29168</v>
      </c>
      <c r="I54" s="90"/>
      <c r="J54" s="90"/>
      <c r="K54" s="90"/>
      <c r="L54" s="90"/>
      <c r="M54" s="49">
        <f>M55+M56+M57+M58</f>
        <v>29168</v>
      </c>
      <c r="N54" s="49">
        <f t="shared" ref="N54" si="29">N55+N56+N57+N58</f>
        <v>29168</v>
      </c>
      <c r="O54" s="87" t="s">
        <v>351</v>
      </c>
    </row>
    <row r="55" spans="1:15" ht="22.5">
      <c r="A55" s="91"/>
      <c r="B55" s="108"/>
      <c r="C55" s="92"/>
      <c r="D55" s="20" t="s">
        <v>23</v>
      </c>
      <c r="E55" s="49">
        <f>F55+G55+H55+M55+N55</f>
        <v>146312</v>
      </c>
      <c r="F55" s="49">
        <v>31003</v>
      </c>
      <c r="G55" s="49">
        <v>27805</v>
      </c>
      <c r="H55" s="109">
        <v>29168</v>
      </c>
      <c r="I55" s="90"/>
      <c r="J55" s="90"/>
      <c r="K55" s="90"/>
      <c r="L55" s="90"/>
      <c r="M55" s="49">
        <v>29168</v>
      </c>
      <c r="N55" s="49">
        <v>29168</v>
      </c>
      <c r="O55" s="88"/>
    </row>
    <row r="56" spans="1:15" ht="33.75">
      <c r="A56" s="91"/>
      <c r="B56" s="108"/>
      <c r="C56" s="92"/>
      <c r="D56" s="20" t="s">
        <v>1</v>
      </c>
      <c r="E56" s="49">
        <f t="shared" ref="E56:E58" si="30">F56+G56+H56+M56+N56</f>
        <v>0</v>
      </c>
      <c r="F56" s="49">
        <v>0</v>
      </c>
      <c r="G56" s="49">
        <v>0</v>
      </c>
      <c r="H56" s="90">
        <v>0</v>
      </c>
      <c r="I56" s="90"/>
      <c r="J56" s="90"/>
      <c r="K56" s="90"/>
      <c r="L56" s="90"/>
      <c r="M56" s="49">
        <v>0</v>
      </c>
      <c r="N56" s="49">
        <v>0</v>
      </c>
      <c r="O56" s="88"/>
    </row>
    <row r="57" spans="1:15" ht="33.75">
      <c r="A57" s="91"/>
      <c r="B57" s="108"/>
      <c r="C57" s="92"/>
      <c r="D57" s="20" t="s">
        <v>18</v>
      </c>
      <c r="E57" s="49">
        <f t="shared" si="30"/>
        <v>0</v>
      </c>
      <c r="F57" s="49">
        <v>0</v>
      </c>
      <c r="G57" s="49">
        <v>0</v>
      </c>
      <c r="H57" s="90">
        <v>0</v>
      </c>
      <c r="I57" s="90"/>
      <c r="J57" s="90"/>
      <c r="K57" s="90"/>
      <c r="L57" s="90"/>
      <c r="M57" s="49">
        <v>0</v>
      </c>
      <c r="N57" s="49">
        <v>0</v>
      </c>
      <c r="O57" s="88"/>
    </row>
    <row r="58" spans="1:15" ht="22.5">
      <c r="A58" s="91"/>
      <c r="B58" s="108"/>
      <c r="C58" s="92"/>
      <c r="D58" s="20" t="s">
        <v>2</v>
      </c>
      <c r="E58" s="49">
        <f t="shared" si="30"/>
        <v>0</v>
      </c>
      <c r="F58" s="49">
        <v>0</v>
      </c>
      <c r="G58" s="49">
        <v>0</v>
      </c>
      <c r="H58" s="90">
        <v>0</v>
      </c>
      <c r="I58" s="90"/>
      <c r="J58" s="90"/>
      <c r="K58" s="90"/>
      <c r="L58" s="90"/>
      <c r="M58" s="49">
        <v>0</v>
      </c>
      <c r="N58" s="49">
        <v>0</v>
      </c>
      <c r="O58" s="88"/>
    </row>
    <row r="59" spans="1:15" ht="15" customHeight="1">
      <c r="A59" s="91"/>
      <c r="B59" s="110" t="s">
        <v>391</v>
      </c>
      <c r="C59" s="91"/>
      <c r="D59" s="91"/>
      <c r="E59" s="86" t="s">
        <v>57</v>
      </c>
      <c r="F59" s="86" t="s">
        <v>58</v>
      </c>
      <c r="G59" s="86" t="s">
        <v>199</v>
      </c>
      <c r="H59" s="86" t="s">
        <v>3</v>
      </c>
      <c r="I59" s="92" t="s">
        <v>150</v>
      </c>
      <c r="J59" s="92"/>
      <c r="K59" s="92"/>
      <c r="L59" s="92"/>
      <c r="M59" s="86" t="s">
        <v>59</v>
      </c>
      <c r="N59" s="86" t="s">
        <v>60</v>
      </c>
      <c r="O59" s="88"/>
    </row>
    <row r="60" spans="1:15" ht="22.5">
      <c r="A60" s="91"/>
      <c r="B60" s="110"/>
      <c r="C60" s="91"/>
      <c r="D60" s="91"/>
      <c r="E60" s="86"/>
      <c r="F60" s="86"/>
      <c r="G60" s="86"/>
      <c r="H60" s="86"/>
      <c r="I60" s="26" t="s">
        <v>146</v>
      </c>
      <c r="J60" s="26" t="s">
        <v>147</v>
      </c>
      <c r="K60" s="26" t="s">
        <v>148</v>
      </c>
      <c r="L60" s="26" t="s">
        <v>149</v>
      </c>
      <c r="M60" s="86"/>
      <c r="N60" s="86"/>
      <c r="O60" s="88"/>
    </row>
    <row r="61" spans="1:15" ht="30" customHeight="1">
      <c r="A61" s="91"/>
      <c r="B61" s="110"/>
      <c r="C61" s="91"/>
      <c r="D61" s="91"/>
      <c r="E61" s="51">
        <v>100</v>
      </c>
      <c r="F61" s="51">
        <v>100</v>
      </c>
      <c r="G61" s="52">
        <v>100</v>
      </c>
      <c r="H61" s="52">
        <v>100</v>
      </c>
      <c r="I61" s="52">
        <v>100</v>
      </c>
      <c r="J61" s="52">
        <v>100</v>
      </c>
      <c r="K61" s="52">
        <v>100</v>
      </c>
      <c r="L61" s="51">
        <v>100</v>
      </c>
      <c r="M61" s="51">
        <v>100</v>
      </c>
      <c r="N61" s="51">
        <v>100</v>
      </c>
      <c r="O61" s="89"/>
    </row>
    <row r="62" spans="1:15" ht="15" customHeight="1">
      <c r="A62" s="91" t="s">
        <v>419</v>
      </c>
      <c r="B62" s="123" t="s">
        <v>189</v>
      </c>
      <c r="C62" s="148"/>
      <c r="D62" s="20" t="s">
        <v>17</v>
      </c>
      <c r="E62" s="49">
        <f>E63+E64+E65+E66</f>
        <v>24534</v>
      </c>
      <c r="F62" s="49">
        <f t="shared" ref="F62" si="31">F63+F64+F65+F66</f>
        <v>0</v>
      </c>
      <c r="G62" s="49">
        <f t="shared" ref="G62" si="32">G63+G64+G65+G66</f>
        <v>3300</v>
      </c>
      <c r="H62" s="90">
        <f>H63+H64+H65+H66</f>
        <v>7484</v>
      </c>
      <c r="I62" s="90"/>
      <c r="J62" s="90"/>
      <c r="K62" s="90"/>
      <c r="L62" s="90"/>
      <c r="M62" s="49">
        <f>M63+M64+M65+M66</f>
        <v>6875</v>
      </c>
      <c r="N62" s="49">
        <f t="shared" ref="N62" si="33">N63+N64+N65+N66</f>
        <v>6875</v>
      </c>
      <c r="O62" s="87" t="s">
        <v>351</v>
      </c>
    </row>
    <row r="63" spans="1:15" ht="22.5">
      <c r="A63" s="91"/>
      <c r="B63" s="124"/>
      <c r="C63" s="149"/>
      <c r="D63" s="20" t="s">
        <v>23</v>
      </c>
      <c r="E63" s="49">
        <f>F63+G63+H63+M63+N63</f>
        <v>24534</v>
      </c>
      <c r="F63" s="49">
        <v>0</v>
      </c>
      <c r="G63" s="49">
        <v>3300</v>
      </c>
      <c r="H63" s="151">
        <f>6875+609</f>
        <v>7484</v>
      </c>
      <c r="I63" s="152"/>
      <c r="J63" s="152"/>
      <c r="K63" s="152"/>
      <c r="L63" s="153"/>
      <c r="M63" s="49">
        <v>6875</v>
      </c>
      <c r="N63" s="49">
        <v>6875</v>
      </c>
      <c r="O63" s="88"/>
    </row>
    <row r="64" spans="1:15" ht="33.75">
      <c r="A64" s="91"/>
      <c r="B64" s="124"/>
      <c r="C64" s="149"/>
      <c r="D64" s="20" t="s">
        <v>1</v>
      </c>
      <c r="E64" s="49">
        <f t="shared" ref="E64:E66" si="34">F64+G64+H64+M64+N64</f>
        <v>0</v>
      </c>
      <c r="F64" s="49">
        <v>0</v>
      </c>
      <c r="G64" s="49">
        <v>0</v>
      </c>
      <c r="H64" s="151">
        <v>0</v>
      </c>
      <c r="I64" s="152"/>
      <c r="J64" s="152"/>
      <c r="K64" s="152"/>
      <c r="L64" s="153"/>
      <c r="M64" s="49">
        <v>0</v>
      </c>
      <c r="N64" s="49">
        <v>0</v>
      </c>
      <c r="O64" s="88"/>
    </row>
    <row r="65" spans="1:15" ht="33.75">
      <c r="A65" s="91"/>
      <c r="B65" s="124"/>
      <c r="C65" s="149"/>
      <c r="D65" s="20" t="s">
        <v>18</v>
      </c>
      <c r="E65" s="49">
        <f t="shared" si="34"/>
        <v>0</v>
      </c>
      <c r="F65" s="49">
        <v>0</v>
      </c>
      <c r="G65" s="49">
        <v>0</v>
      </c>
      <c r="H65" s="151">
        <v>0</v>
      </c>
      <c r="I65" s="152"/>
      <c r="J65" s="152"/>
      <c r="K65" s="152"/>
      <c r="L65" s="153"/>
      <c r="M65" s="49">
        <v>0</v>
      </c>
      <c r="N65" s="49">
        <v>0</v>
      </c>
      <c r="O65" s="88"/>
    </row>
    <row r="66" spans="1:15" ht="22.5">
      <c r="A66" s="91"/>
      <c r="B66" s="125"/>
      <c r="C66" s="150"/>
      <c r="D66" s="20" t="s">
        <v>2</v>
      </c>
      <c r="E66" s="49">
        <f t="shared" si="34"/>
        <v>0</v>
      </c>
      <c r="F66" s="49">
        <v>0</v>
      </c>
      <c r="G66" s="49">
        <v>0</v>
      </c>
      <c r="H66" s="151">
        <v>0</v>
      </c>
      <c r="I66" s="152"/>
      <c r="J66" s="152"/>
      <c r="K66" s="152"/>
      <c r="L66" s="153"/>
      <c r="M66" s="49">
        <v>0</v>
      </c>
      <c r="N66" s="49">
        <v>0</v>
      </c>
      <c r="O66" s="88"/>
    </row>
    <row r="67" spans="1:15" ht="15" customHeight="1">
      <c r="A67" s="91"/>
      <c r="B67" s="110" t="s">
        <v>190</v>
      </c>
      <c r="C67" s="140"/>
      <c r="D67" s="91"/>
      <c r="E67" s="86" t="s">
        <v>57</v>
      </c>
      <c r="F67" s="86" t="s">
        <v>58</v>
      </c>
      <c r="G67" s="86" t="s">
        <v>199</v>
      </c>
      <c r="H67" s="86" t="s">
        <v>3</v>
      </c>
      <c r="I67" s="92" t="s">
        <v>150</v>
      </c>
      <c r="J67" s="92"/>
      <c r="K67" s="92"/>
      <c r="L67" s="92"/>
      <c r="M67" s="86" t="s">
        <v>59</v>
      </c>
      <c r="N67" s="86" t="s">
        <v>60</v>
      </c>
      <c r="O67" s="88"/>
    </row>
    <row r="68" spans="1:15" ht="22.5">
      <c r="A68" s="91"/>
      <c r="B68" s="110"/>
      <c r="C68" s="140"/>
      <c r="D68" s="91"/>
      <c r="E68" s="86"/>
      <c r="F68" s="86"/>
      <c r="G68" s="86"/>
      <c r="H68" s="86"/>
      <c r="I68" s="26" t="s">
        <v>146</v>
      </c>
      <c r="J68" s="26" t="s">
        <v>147</v>
      </c>
      <c r="K68" s="26" t="s">
        <v>148</v>
      </c>
      <c r="L68" s="26" t="s">
        <v>149</v>
      </c>
      <c r="M68" s="86"/>
      <c r="N68" s="86"/>
      <c r="O68" s="88"/>
    </row>
    <row r="69" spans="1:15" ht="27" customHeight="1">
      <c r="A69" s="91"/>
      <c r="B69" s="110"/>
      <c r="C69" s="140"/>
      <c r="D69" s="91"/>
      <c r="E69" s="51">
        <v>100</v>
      </c>
      <c r="F69" s="51">
        <v>0</v>
      </c>
      <c r="G69" s="52">
        <v>100</v>
      </c>
      <c r="H69" s="52">
        <v>100</v>
      </c>
      <c r="I69" s="52">
        <v>100</v>
      </c>
      <c r="J69" s="52">
        <v>100</v>
      </c>
      <c r="K69" s="52">
        <v>100</v>
      </c>
      <c r="L69" s="51">
        <v>100</v>
      </c>
      <c r="M69" s="51">
        <v>100</v>
      </c>
      <c r="N69" s="51">
        <v>100</v>
      </c>
      <c r="O69" s="89"/>
    </row>
    <row r="70" spans="1:15" ht="27" customHeight="1">
      <c r="A70" s="91" t="s">
        <v>420</v>
      </c>
      <c r="B70" s="108" t="s">
        <v>354</v>
      </c>
      <c r="C70" s="126"/>
      <c r="D70" s="45" t="s">
        <v>17</v>
      </c>
      <c r="E70" s="49">
        <f>E71+E72+E73+E74</f>
        <v>364.56</v>
      </c>
      <c r="F70" s="49">
        <f t="shared" ref="F70" si="35">F71+F72+F73+F74</f>
        <v>0</v>
      </c>
      <c r="G70" s="49">
        <f t="shared" ref="G70" si="36">G71+G72+G73+G74</f>
        <v>364.56</v>
      </c>
      <c r="H70" s="90">
        <f>H71+H72+H73+H74</f>
        <v>0</v>
      </c>
      <c r="I70" s="90"/>
      <c r="J70" s="90"/>
      <c r="K70" s="90"/>
      <c r="L70" s="90"/>
      <c r="M70" s="49">
        <f>M71+M72+M73+M74</f>
        <v>0</v>
      </c>
      <c r="N70" s="49">
        <f t="shared" ref="N70" si="37">N71+N72+N73+N74</f>
        <v>0</v>
      </c>
      <c r="O70" s="87" t="s">
        <v>351</v>
      </c>
    </row>
    <row r="71" spans="1:15" ht="27" customHeight="1">
      <c r="A71" s="91"/>
      <c r="B71" s="108"/>
      <c r="C71" s="127"/>
      <c r="D71" s="45" t="s">
        <v>23</v>
      </c>
      <c r="E71" s="49">
        <f>F71+G71+H71+M71+N71</f>
        <v>0</v>
      </c>
      <c r="F71" s="49">
        <v>0</v>
      </c>
      <c r="G71" s="49">
        <v>0</v>
      </c>
      <c r="H71" s="90">
        <v>0</v>
      </c>
      <c r="I71" s="90"/>
      <c r="J71" s="90"/>
      <c r="K71" s="90"/>
      <c r="L71" s="90"/>
      <c r="M71" s="49">
        <v>0</v>
      </c>
      <c r="N71" s="49">
        <v>0</v>
      </c>
      <c r="O71" s="88"/>
    </row>
    <row r="72" spans="1:15" ht="27" customHeight="1">
      <c r="A72" s="91"/>
      <c r="B72" s="108"/>
      <c r="C72" s="127"/>
      <c r="D72" s="45" t="s">
        <v>1</v>
      </c>
      <c r="E72" s="49">
        <f t="shared" ref="E72:E74" si="38">F72+G72+H72+M72+N72</f>
        <v>364.56</v>
      </c>
      <c r="F72" s="49">
        <v>0</v>
      </c>
      <c r="G72" s="49">
        <v>364.56</v>
      </c>
      <c r="H72" s="90">
        <v>0</v>
      </c>
      <c r="I72" s="90"/>
      <c r="J72" s="90"/>
      <c r="K72" s="90"/>
      <c r="L72" s="90"/>
      <c r="M72" s="49">
        <v>0</v>
      </c>
      <c r="N72" s="49">
        <v>0</v>
      </c>
      <c r="O72" s="88"/>
    </row>
    <row r="73" spans="1:15" ht="33.75" customHeight="1">
      <c r="A73" s="91"/>
      <c r="B73" s="108"/>
      <c r="C73" s="127"/>
      <c r="D73" s="45" t="s">
        <v>18</v>
      </c>
      <c r="E73" s="49">
        <f t="shared" si="38"/>
        <v>0</v>
      </c>
      <c r="F73" s="53">
        <v>0</v>
      </c>
      <c r="G73" s="49">
        <v>0</v>
      </c>
      <c r="H73" s="90">
        <v>0</v>
      </c>
      <c r="I73" s="90"/>
      <c r="J73" s="90"/>
      <c r="K73" s="90"/>
      <c r="L73" s="90"/>
      <c r="M73" s="49">
        <v>0</v>
      </c>
      <c r="N73" s="49">
        <v>0</v>
      </c>
      <c r="O73" s="88"/>
    </row>
    <row r="74" spans="1:15" ht="27" customHeight="1">
      <c r="A74" s="91"/>
      <c r="B74" s="108"/>
      <c r="C74" s="128"/>
      <c r="D74" s="45" t="s">
        <v>2</v>
      </c>
      <c r="E74" s="49">
        <f t="shared" si="38"/>
        <v>0</v>
      </c>
      <c r="F74" s="49">
        <v>0</v>
      </c>
      <c r="G74" s="49">
        <v>0</v>
      </c>
      <c r="H74" s="90">
        <v>0</v>
      </c>
      <c r="I74" s="90"/>
      <c r="J74" s="90"/>
      <c r="K74" s="90"/>
      <c r="L74" s="90"/>
      <c r="M74" s="49">
        <v>0</v>
      </c>
      <c r="N74" s="49">
        <v>0</v>
      </c>
      <c r="O74" s="88"/>
    </row>
    <row r="75" spans="1:15" ht="27" customHeight="1">
      <c r="A75" s="91"/>
      <c r="B75" s="110" t="s">
        <v>355</v>
      </c>
      <c r="C75" s="91"/>
      <c r="D75" s="91"/>
      <c r="E75" s="86" t="s">
        <v>57</v>
      </c>
      <c r="F75" s="86" t="s">
        <v>58</v>
      </c>
      <c r="G75" s="86" t="s">
        <v>199</v>
      </c>
      <c r="H75" s="86" t="s">
        <v>3</v>
      </c>
      <c r="I75" s="92" t="s">
        <v>150</v>
      </c>
      <c r="J75" s="92"/>
      <c r="K75" s="92"/>
      <c r="L75" s="92"/>
      <c r="M75" s="86" t="s">
        <v>59</v>
      </c>
      <c r="N75" s="86" t="s">
        <v>60</v>
      </c>
      <c r="O75" s="88"/>
    </row>
    <row r="76" spans="1:15" ht="27" customHeight="1">
      <c r="A76" s="91"/>
      <c r="B76" s="110"/>
      <c r="C76" s="91"/>
      <c r="D76" s="91"/>
      <c r="E76" s="86"/>
      <c r="F76" s="86"/>
      <c r="G76" s="86"/>
      <c r="H76" s="86"/>
      <c r="I76" s="43" t="s">
        <v>146</v>
      </c>
      <c r="J76" s="43" t="s">
        <v>147</v>
      </c>
      <c r="K76" s="43" t="s">
        <v>148</v>
      </c>
      <c r="L76" s="43" t="s">
        <v>149</v>
      </c>
      <c r="M76" s="86"/>
      <c r="N76" s="86"/>
      <c r="O76" s="88"/>
    </row>
    <row r="77" spans="1:15" ht="18" customHeight="1">
      <c r="A77" s="91"/>
      <c r="B77" s="110"/>
      <c r="C77" s="91"/>
      <c r="D77" s="91"/>
      <c r="E77" s="44">
        <v>14</v>
      </c>
      <c r="F77" s="44">
        <v>0</v>
      </c>
      <c r="G77" s="44">
        <v>14</v>
      </c>
      <c r="H77" s="44" t="s">
        <v>362</v>
      </c>
      <c r="I77" s="44" t="s">
        <v>362</v>
      </c>
      <c r="J77" s="44" t="s">
        <v>362</v>
      </c>
      <c r="K77" s="44" t="s">
        <v>362</v>
      </c>
      <c r="L77" s="44" t="s">
        <v>362</v>
      </c>
      <c r="M77" s="44" t="s">
        <v>362</v>
      </c>
      <c r="N77" s="44" t="s">
        <v>362</v>
      </c>
      <c r="O77" s="89"/>
    </row>
    <row r="78" spans="1:15" ht="28.5" customHeight="1">
      <c r="A78" s="91" t="s">
        <v>421</v>
      </c>
      <c r="B78" s="108" t="s">
        <v>157</v>
      </c>
      <c r="C78" s="126"/>
      <c r="D78" s="31" t="s">
        <v>17</v>
      </c>
      <c r="E78" s="49">
        <f>E79+E80+E81+E82</f>
        <v>352635.27989000001</v>
      </c>
      <c r="F78" s="49">
        <f t="shared" ref="F78" si="39">F79+F80+F81+F82</f>
        <v>352499.29736000003</v>
      </c>
      <c r="G78" s="49">
        <f t="shared" ref="G78" si="40">G79+G80+G81+G82</f>
        <v>135.98253</v>
      </c>
      <c r="H78" s="90">
        <f>H79+H80+H81+H82</f>
        <v>0</v>
      </c>
      <c r="I78" s="90"/>
      <c r="J78" s="90"/>
      <c r="K78" s="90"/>
      <c r="L78" s="90"/>
      <c r="M78" s="49">
        <f>M79+M80+M81+M82</f>
        <v>0</v>
      </c>
      <c r="N78" s="49">
        <f t="shared" ref="N78" si="41">N79+N80+N81+N82</f>
        <v>0</v>
      </c>
      <c r="O78" s="87" t="s">
        <v>351</v>
      </c>
    </row>
    <row r="79" spans="1:15" ht="28.5" customHeight="1">
      <c r="A79" s="91"/>
      <c r="B79" s="108"/>
      <c r="C79" s="127"/>
      <c r="D79" s="31" t="s">
        <v>23</v>
      </c>
      <c r="E79" s="49">
        <f>F79+G79+H79+M79+N79</f>
        <v>0</v>
      </c>
      <c r="F79" s="49">
        <v>0</v>
      </c>
      <c r="G79" s="49">
        <v>0</v>
      </c>
      <c r="H79" s="90">
        <v>0</v>
      </c>
      <c r="I79" s="90"/>
      <c r="J79" s="90"/>
      <c r="K79" s="90"/>
      <c r="L79" s="90"/>
      <c r="M79" s="49">
        <v>0</v>
      </c>
      <c r="N79" s="49">
        <v>0</v>
      </c>
      <c r="O79" s="88"/>
    </row>
    <row r="80" spans="1:15" ht="35.25" customHeight="1">
      <c r="A80" s="91"/>
      <c r="B80" s="108"/>
      <c r="C80" s="127"/>
      <c r="D80" s="31" t="s">
        <v>1</v>
      </c>
      <c r="E80" s="49">
        <f t="shared" ref="E80:E82" si="42">F80+G80+H80+M80+N80</f>
        <v>0</v>
      </c>
      <c r="F80" s="49">
        <v>0</v>
      </c>
      <c r="G80" s="49">
        <v>0</v>
      </c>
      <c r="H80" s="90">
        <v>0</v>
      </c>
      <c r="I80" s="90"/>
      <c r="J80" s="90"/>
      <c r="K80" s="90"/>
      <c r="L80" s="90"/>
      <c r="M80" s="49">
        <v>0</v>
      </c>
      <c r="N80" s="49">
        <v>0</v>
      </c>
      <c r="O80" s="88"/>
    </row>
    <row r="81" spans="1:15" ht="36" customHeight="1">
      <c r="A81" s="91"/>
      <c r="B81" s="108"/>
      <c r="C81" s="127"/>
      <c r="D81" s="31" t="s">
        <v>18</v>
      </c>
      <c r="E81" s="49">
        <f t="shared" si="42"/>
        <v>106442.13988999999</v>
      </c>
      <c r="F81" s="53">
        <v>106306.15736</v>
      </c>
      <c r="G81" s="49">
        <v>135.98253</v>
      </c>
      <c r="H81" s="90">
        <v>0</v>
      </c>
      <c r="I81" s="90"/>
      <c r="J81" s="90"/>
      <c r="K81" s="90"/>
      <c r="L81" s="90"/>
      <c r="M81" s="49">
        <v>0</v>
      </c>
      <c r="N81" s="49">
        <v>0</v>
      </c>
      <c r="O81" s="88"/>
    </row>
    <row r="82" spans="1:15" ht="28.5" customHeight="1">
      <c r="A82" s="91"/>
      <c r="B82" s="108"/>
      <c r="C82" s="128"/>
      <c r="D82" s="31" t="s">
        <v>2</v>
      </c>
      <c r="E82" s="49">
        <f t="shared" si="42"/>
        <v>246193.14</v>
      </c>
      <c r="F82" s="49">
        <v>246193.14</v>
      </c>
      <c r="G82" s="49">
        <v>0</v>
      </c>
      <c r="H82" s="90">
        <v>0</v>
      </c>
      <c r="I82" s="90"/>
      <c r="J82" s="90"/>
      <c r="K82" s="90"/>
      <c r="L82" s="90"/>
      <c r="M82" s="49">
        <v>0</v>
      </c>
      <c r="N82" s="49">
        <v>0</v>
      </c>
      <c r="O82" s="88"/>
    </row>
    <row r="83" spans="1:15" ht="28.5" customHeight="1">
      <c r="A83" s="91"/>
      <c r="B83" s="110" t="s">
        <v>100</v>
      </c>
      <c r="C83" s="91"/>
      <c r="D83" s="91"/>
      <c r="E83" s="86" t="s">
        <v>57</v>
      </c>
      <c r="F83" s="86" t="s">
        <v>58</v>
      </c>
      <c r="G83" s="86" t="s">
        <v>199</v>
      </c>
      <c r="H83" s="86" t="s">
        <v>3</v>
      </c>
      <c r="I83" s="92" t="s">
        <v>150</v>
      </c>
      <c r="J83" s="92"/>
      <c r="K83" s="92"/>
      <c r="L83" s="92"/>
      <c r="M83" s="86" t="s">
        <v>59</v>
      </c>
      <c r="N83" s="86" t="s">
        <v>60</v>
      </c>
      <c r="O83" s="88"/>
    </row>
    <row r="84" spans="1:15" ht="28.5" customHeight="1">
      <c r="A84" s="91"/>
      <c r="B84" s="110"/>
      <c r="C84" s="91"/>
      <c r="D84" s="91"/>
      <c r="E84" s="86"/>
      <c r="F84" s="86"/>
      <c r="G84" s="86"/>
      <c r="H84" s="86"/>
      <c r="I84" s="29" t="s">
        <v>146</v>
      </c>
      <c r="J84" s="29" t="s">
        <v>147</v>
      </c>
      <c r="K84" s="29" t="s">
        <v>148</v>
      </c>
      <c r="L84" s="29" t="s">
        <v>149</v>
      </c>
      <c r="M84" s="86"/>
      <c r="N84" s="86"/>
      <c r="O84" s="88"/>
    </row>
    <row r="85" spans="1:15" ht="28.5" customHeight="1">
      <c r="A85" s="91"/>
      <c r="B85" s="110"/>
      <c r="C85" s="91"/>
      <c r="D85" s="91"/>
      <c r="E85" s="30">
        <v>100</v>
      </c>
      <c r="F85" s="30">
        <v>100</v>
      </c>
      <c r="G85" s="30">
        <v>100</v>
      </c>
      <c r="H85" s="30" t="s">
        <v>362</v>
      </c>
      <c r="I85" s="30" t="s">
        <v>362</v>
      </c>
      <c r="J85" s="30" t="s">
        <v>362</v>
      </c>
      <c r="K85" s="30" t="s">
        <v>362</v>
      </c>
      <c r="L85" s="30" t="s">
        <v>362</v>
      </c>
      <c r="M85" s="30" t="s">
        <v>362</v>
      </c>
      <c r="N85" s="30" t="s">
        <v>362</v>
      </c>
      <c r="O85" s="89"/>
    </row>
    <row r="86" spans="1:15" ht="28.5" customHeight="1">
      <c r="A86" s="91" t="s">
        <v>422</v>
      </c>
      <c r="B86" s="108" t="s">
        <v>158</v>
      </c>
      <c r="C86" s="126"/>
      <c r="D86" s="31" t="s">
        <v>17</v>
      </c>
      <c r="E86" s="49">
        <f>E87+E88+E89+E90</f>
        <v>0</v>
      </c>
      <c r="F86" s="49">
        <f t="shared" ref="F86" si="43">F87+F88+F89+F90</f>
        <v>0</v>
      </c>
      <c r="G86" s="49">
        <f t="shared" ref="G86" si="44">G87+G88+G89+G90</f>
        <v>0</v>
      </c>
      <c r="H86" s="90">
        <f>H87+H88+H89+H90</f>
        <v>0</v>
      </c>
      <c r="I86" s="90"/>
      <c r="J86" s="90"/>
      <c r="K86" s="90"/>
      <c r="L86" s="90"/>
      <c r="M86" s="49">
        <f>M87+M88+M89+M90</f>
        <v>0</v>
      </c>
      <c r="N86" s="49">
        <f t="shared" ref="N86" si="45">N87+N88+N89+N90</f>
        <v>0</v>
      </c>
      <c r="O86" s="87" t="s">
        <v>351</v>
      </c>
    </row>
    <row r="87" spans="1:15" ht="28.5" customHeight="1">
      <c r="A87" s="91"/>
      <c r="B87" s="108"/>
      <c r="C87" s="127"/>
      <c r="D87" s="31" t="s">
        <v>23</v>
      </c>
      <c r="E87" s="49">
        <f>F87+G87+H87+M87+N87</f>
        <v>0</v>
      </c>
      <c r="F87" s="49">
        <v>0</v>
      </c>
      <c r="G87" s="49">
        <v>0</v>
      </c>
      <c r="H87" s="151">
        <v>0</v>
      </c>
      <c r="I87" s="152"/>
      <c r="J87" s="152"/>
      <c r="K87" s="152"/>
      <c r="L87" s="153"/>
      <c r="M87" s="49">
        <v>0</v>
      </c>
      <c r="N87" s="49">
        <v>0</v>
      </c>
      <c r="O87" s="88"/>
    </row>
    <row r="88" spans="1:15" ht="33" customHeight="1">
      <c r="A88" s="91"/>
      <c r="B88" s="108"/>
      <c r="C88" s="127"/>
      <c r="D88" s="31" t="s">
        <v>1</v>
      </c>
      <c r="E88" s="49">
        <f t="shared" ref="E88:E90" si="46">F88+G88+H88+M88+N88</f>
        <v>0</v>
      </c>
      <c r="F88" s="49">
        <v>0</v>
      </c>
      <c r="G88" s="49">
        <v>0</v>
      </c>
      <c r="H88" s="151">
        <v>0</v>
      </c>
      <c r="I88" s="152"/>
      <c r="J88" s="152"/>
      <c r="K88" s="152"/>
      <c r="L88" s="153"/>
      <c r="M88" s="49">
        <v>0</v>
      </c>
      <c r="N88" s="49">
        <v>0</v>
      </c>
      <c r="O88" s="88"/>
    </row>
    <row r="89" spans="1:15" ht="33.75" customHeight="1">
      <c r="A89" s="91"/>
      <c r="B89" s="108"/>
      <c r="C89" s="127"/>
      <c r="D89" s="31" t="s">
        <v>18</v>
      </c>
      <c r="E89" s="49">
        <f t="shared" si="46"/>
        <v>0</v>
      </c>
      <c r="F89" s="49">
        <v>0</v>
      </c>
      <c r="G89" s="49">
        <v>0</v>
      </c>
      <c r="H89" s="151">
        <v>0</v>
      </c>
      <c r="I89" s="152"/>
      <c r="J89" s="152"/>
      <c r="K89" s="152"/>
      <c r="L89" s="153"/>
      <c r="M89" s="49">
        <v>0</v>
      </c>
      <c r="N89" s="49">
        <v>0</v>
      </c>
      <c r="O89" s="88"/>
    </row>
    <row r="90" spans="1:15" ht="28.5" customHeight="1">
      <c r="A90" s="91"/>
      <c r="B90" s="108"/>
      <c r="C90" s="128"/>
      <c r="D90" s="31" t="s">
        <v>2</v>
      </c>
      <c r="E90" s="49">
        <f t="shared" si="46"/>
        <v>0</v>
      </c>
      <c r="F90" s="49">
        <v>0</v>
      </c>
      <c r="G90" s="49">
        <v>0</v>
      </c>
      <c r="H90" s="151">
        <v>0</v>
      </c>
      <c r="I90" s="152"/>
      <c r="J90" s="152"/>
      <c r="K90" s="152"/>
      <c r="L90" s="153"/>
      <c r="M90" s="49">
        <v>0</v>
      </c>
      <c r="N90" s="49">
        <v>0</v>
      </c>
      <c r="O90" s="88"/>
    </row>
    <row r="91" spans="1:15" ht="28.5" customHeight="1">
      <c r="A91" s="91"/>
      <c r="B91" s="110" t="s">
        <v>348</v>
      </c>
      <c r="C91" s="91"/>
      <c r="D91" s="91"/>
      <c r="E91" s="86" t="s">
        <v>57</v>
      </c>
      <c r="F91" s="86" t="s">
        <v>58</v>
      </c>
      <c r="G91" s="86" t="s">
        <v>199</v>
      </c>
      <c r="H91" s="86" t="s">
        <v>3</v>
      </c>
      <c r="I91" s="92" t="s">
        <v>150</v>
      </c>
      <c r="J91" s="92"/>
      <c r="K91" s="92"/>
      <c r="L91" s="92"/>
      <c r="M91" s="86" t="s">
        <v>59</v>
      </c>
      <c r="N91" s="86" t="s">
        <v>60</v>
      </c>
      <c r="O91" s="88"/>
    </row>
    <row r="92" spans="1:15" ht="28.5" customHeight="1">
      <c r="A92" s="91"/>
      <c r="B92" s="110"/>
      <c r="C92" s="91"/>
      <c r="D92" s="91"/>
      <c r="E92" s="86"/>
      <c r="F92" s="86"/>
      <c r="G92" s="86"/>
      <c r="H92" s="86"/>
      <c r="I92" s="29" t="s">
        <v>146</v>
      </c>
      <c r="J92" s="29" t="s">
        <v>147</v>
      </c>
      <c r="K92" s="29" t="s">
        <v>148</v>
      </c>
      <c r="L92" s="29" t="s">
        <v>149</v>
      </c>
      <c r="M92" s="86"/>
      <c r="N92" s="86"/>
      <c r="O92" s="88"/>
    </row>
    <row r="93" spans="1:15" ht="28.5" customHeight="1">
      <c r="A93" s="91"/>
      <c r="B93" s="110"/>
      <c r="C93" s="91"/>
      <c r="D93" s="91"/>
      <c r="E93" s="30" t="s">
        <v>362</v>
      </c>
      <c r="F93" s="30" t="s">
        <v>362</v>
      </c>
      <c r="G93" s="30" t="s">
        <v>362</v>
      </c>
      <c r="H93" s="30" t="s">
        <v>362</v>
      </c>
      <c r="I93" s="30" t="s">
        <v>362</v>
      </c>
      <c r="J93" s="30" t="s">
        <v>362</v>
      </c>
      <c r="K93" s="30" t="s">
        <v>362</v>
      </c>
      <c r="L93" s="30" t="s">
        <v>362</v>
      </c>
      <c r="M93" s="30" t="s">
        <v>362</v>
      </c>
      <c r="N93" s="30" t="s">
        <v>362</v>
      </c>
      <c r="O93" s="89"/>
    </row>
    <row r="94" spans="1:15" ht="28.5" customHeight="1">
      <c r="A94" s="91" t="s">
        <v>423</v>
      </c>
      <c r="B94" s="108" t="s">
        <v>159</v>
      </c>
      <c r="C94" s="126"/>
      <c r="D94" s="31" t="s">
        <v>17</v>
      </c>
      <c r="E94" s="49">
        <f>E95+E96+E97+E98</f>
        <v>0</v>
      </c>
      <c r="F94" s="49">
        <f t="shared" ref="F94" si="47">F95+F96+F97+F98</f>
        <v>0</v>
      </c>
      <c r="G94" s="49">
        <f t="shared" ref="G94" si="48">G95+G96+G97+G98</f>
        <v>0</v>
      </c>
      <c r="H94" s="90">
        <f>H95+H96+H97+H98</f>
        <v>0</v>
      </c>
      <c r="I94" s="90"/>
      <c r="J94" s="90"/>
      <c r="K94" s="90"/>
      <c r="L94" s="90"/>
      <c r="M94" s="49">
        <f>M95+M96+M97+M98</f>
        <v>0</v>
      </c>
      <c r="N94" s="49">
        <f t="shared" ref="N94" si="49">N95+N96+N97+N98</f>
        <v>0</v>
      </c>
      <c r="O94" s="87" t="s">
        <v>351</v>
      </c>
    </row>
    <row r="95" spans="1:15" ht="28.5" customHeight="1">
      <c r="A95" s="91"/>
      <c r="B95" s="108"/>
      <c r="C95" s="127"/>
      <c r="D95" s="31" t="s">
        <v>23</v>
      </c>
      <c r="E95" s="49">
        <f>F95+G95+H95+M95+N95</f>
        <v>0</v>
      </c>
      <c r="F95" s="49">
        <v>0</v>
      </c>
      <c r="G95" s="49">
        <v>0</v>
      </c>
      <c r="H95" s="151">
        <v>0</v>
      </c>
      <c r="I95" s="152"/>
      <c r="J95" s="152"/>
      <c r="K95" s="152"/>
      <c r="L95" s="153"/>
      <c r="M95" s="49">
        <v>0</v>
      </c>
      <c r="N95" s="49">
        <v>0</v>
      </c>
      <c r="O95" s="88"/>
    </row>
    <row r="96" spans="1:15" ht="36.75" customHeight="1">
      <c r="A96" s="91"/>
      <c r="B96" s="108"/>
      <c r="C96" s="127"/>
      <c r="D96" s="31" t="s">
        <v>1</v>
      </c>
      <c r="E96" s="49">
        <f t="shared" ref="E96:E98" si="50">F96+G96+H96+M96+N96</f>
        <v>0</v>
      </c>
      <c r="F96" s="49">
        <v>0</v>
      </c>
      <c r="G96" s="49">
        <v>0</v>
      </c>
      <c r="H96" s="151">
        <v>0</v>
      </c>
      <c r="I96" s="152"/>
      <c r="J96" s="152"/>
      <c r="K96" s="152"/>
      <c r="L96" s="153"/>
      <c r="M96" s="49">
        <v>0</v>
      </c>
      <c r="N96" s="49">
        <v>0</v>
      </c>
      <c r="O96" s="88"/>
    </row>
    <row r="97" spans="1:15" ht="41.25" customHeight="1">
      <c r="A97" s="91"/>
      <c r="B97" s="108"/>
      <c r="C97" s="127"/>
      <c r="D97" s="31" t="s">
        <v>18</v>
      </c>
      <c r="E97" s="49">
        <f t="shared" si="50"/>
        <v>0</v>
      </c>
      <c r="F97" s="49">
        <v>0</v>
      </c>
      <c r="G97" s="49">
        <v>0</v>
      </c>
      <c r="H97" s="151">
        <v>0</v>
      </c>
      <c r="I97" s="152"/>
      <c r="J97" s="152"/>
      <c r="K97" s="152"/>
      <c r="L97" s="153"/>
      <c r="M97" s="49">
        <v>0</v>
      </c>
      <c r="N97" s="49">
        <v>0</v>
      </c>
      <c r="O97" s="88"/>
    </row>
    <row r="98" spans="1:15" ht="28.5" customHeight="1">
      <c r="A98" s="91"/>
      <c r="B98" s="108"/>
      <c r="C98" s="128"/>
      <c r="D98" s="31" t="s">
        <v>2</v>
      </c>
      <c r="E98" s="49">
        <f t="shared" si="50"/>
        <v>0</v>
      </c>
      <c r="F98" s="49">
        <v>0</v>
      </c>
      <c r="G98" s="49">
        <v>0</v>
      </c>
      <c r="H98" s="151">
        <v>0</v>
      </c>
      <c r="I98" s="152"/>
      <c r="J98" s="152"/>
      <c r="K98" s="152"/>
      <c r="L98" s="153"/>
      <c r="M98" s="49">
        <v>0</v>
      </c>
      <c r="N98" s="49">
        <v>0</v>
      </c>
      <c r="O98" s="88"/>
    </row>
    <row r="99" spans="1:15" ht="28.5" customHeight="1">
      <c r="A99" s="91"/>
      <c r="B99" s="110" t="s">
        <v>348</v>
      </c>
      <c r="C99" s="91"/>
      <c r="D99" s="91"/>
      <c r="E99" s="86" t="s">
        <v>57</v>
      </c>
      <c r="F99" s="86" t="s">
        <v>58</v>
      </c>
      <c r="G99" s="86" t="s">
        <v>199</v>
      </c>
      <c r="H99" s="86" t="s">
        <v>3</v>
      </c>
      <c r="I99" s="92" t="s">
        <v>150</v>
      </c>
      <c r="J99" s="92"/>
      <c r="K99" s="92"/>
      <c r="L99" s="92"/>
      <c r="M99" s="86" t="s">
        <v>59</v>
      </c>
      <c r="N99" s="86" t="s">
        <v>60</v>
      </c>
      <c r="O99" s="88"/>
    </row>
    <row r="100" spans="1:15" ht="28.5" customHeight="1">
      <c r="A100" s="91"/>
      <c r="B100" s="110"/>
      <c r="C100" s="91"/>
      <c r="D100" s="91"/>
      <c r="E100" s="86"/>
      <c r="F100" s="86"/>
      <c r="G100" s="86"/>
      <c r="H100" s="86"/>
      <c r="I100" s="29" t="s">
        <v>146</v>
      </c>
      <c r="J100" s="29" t="s">
        <v>147</v>
      </c>
      <c r="K100" s="29" t="s">
        <v>148</v>
      </c>
      <c r="L100" s="29" t="s">
        <v>149</v>
      </c>
      <c r="M100" s="86"/>
      <c r="N100" s="86"/>
      <c r="O100" s="88"/>
    </row>
    <row r="101" spans="1:15" ht="28.5" customHeight="1">
      <c r="A101" s="91"/>
      <c r="B101" s="110"/>
      <c r="C101" s="91"/>
      <c r="D101" s="91"/>
      <c r="E101" s="44" t="s">
        <v>362</v>
      </c>
      <c r="F101" s="66" t="s">
        <v>362</v>
      </c>
      <c r="G101" s="66" t="s">
        <v>362</v>
      </c>
      <c r="H101" s="66" t="s">
        <v>362</v>
      </c>
      <c r="I101" s="66" t="s">
        <v>362</v>
      </c>
      <c r="J101" s="66" t="s">
        <v>362</v>
      </c>
      <c r="K101" s="66" t="s">
        <v>362</v>
      </c>
      <c r="L101" s="66" t="s">
        <v>362</v>
      </c>
      <c r="M101" s="66" t="s">
        <v>362</v>
      </c>
      <c r="N101" s="66" t="s">
        <v>362</v>
      </c>
      <c r="O101" s="89"/>
    </row>
    <row r="102" spans="1:15" ht="28.5" customHeight="1">
      <c r="A102" s="91" t="s">
        <v>424</v>
      </c>
      <c r="B102" s="108" t="s">
        <v>160</v>
      </c>
      <c r="C102" s="126"/>
      <c r="D102" s="31" t="s">
        <v>17</v>
      </c>
      <c r="E102" s="49">
        <f>E103+E104+E105+E106</f>
        <v>0</v>
      </c>
      <c r="F102" s="49">
        <f t="shared" ref="F102" si="51">F103+F104+F105+F106</f>
        <v>0</v>
      </c>
      <c r="G102" s="49">
        <f t="shared" ref="G102" si="52">G103+G104+G105+G106</f>
        <v>0</v>
      </c>
      <c r="H102" s="90">
        <f>H103+H104+H105+H106</f>
        <v>0</v>
      </c>
      <c r="I102" s="90"/>
      <c r="J102" s="90"/>
      <c r="K102" s="90"/>
      <c r="L102" s="90"/>
      <c r="M102" s="49">
        <f>M103+M104+M105+M106</f>
        <v>0</v>
      </c>
      <c r="N102" s="49">
        <f t="shared" ref="N102" si="53">N103+N104+N105+N106</f>
        <v>0</v>
      </c>
      <c r="O102" s="87" t="s">
        <v>351</v>
      </c>
    </row>
    <row r="103" spans="1:15" ht="28.5" customHeight="1">
      <c r="A103" s="91"/>
      <c r="B103" s="108"/>
      <c r="C103" s="127"/>
      <c r="D103" s="31" t="s">
        <v>23</v>
      </c>
      <c r="E103" s="49">
        <f>F103+G103+H103+M103+N103</f>
        <v>0</v>
      </c>
      <c r="F103" s="49">
        <v>0</v>
      </c>
      <c r="G103" s="49">
        <v>0</v>
      </c>
      <c r="H103" s="151">
        <v>0</v>
      </c>
      <c r="I103" s="152"/>
      <c r="J103" s="152"/>
      <c r="K103" s="152"/>
      <c r="L103" s="153"/>
      <c r="M103" s="49">
        <v>0</v>
      </c>
      <c r="N103" s="49">
        <v>0</v>
      </c>
      <c r="O103" s="88"/>
    </row>
    <row r="104" spans="1:15" ht="33.75" customHeight="1">
      <c r="A104" s="91"/>
      <c r="B104" s="108"/>
      <c r="C104" s="127"/>
      <c r="D104" s="31" t="s">
        <v>1</v>
      </c>
      <c r="E104" s="49">
        <f t="shared" ref="E104:E106" si="54">F104+G104+H104+M104+N104</f>
        <v>0</v>
      </c>
      <c r="F104" s="49">
        <v>0</v>
      </c>
      <c r="G104" s="49">
        <v>0</v>
      </c>
      <c r="H104" s="151">
        <v>0</v>
      </c>
      <c r="I104" s="152"/>
      <c r="J104" s="152"/>
      <c r="K104" s="152"/>
      <c r="L104" s="153"/>
      <c r="M104" s="49">
        <v>0</v>
      </c>
      <c r="N104" s="49">
        <v>0</v>
      </c>
      <c r="O104" s="88"/>
    </row>
    <row r="105" spans="1:15" ht="32.25" customHeight="1">
      <c r="A105" s="91"/>
      <c r="B105" s="108"/>
      <c r="C105" s="127"/>
      <c r="D105" s="31" t="s">
        <v>18</v>
      </c>
      <c r="E105" s="49">
        <f t="shared" si="54"/>
        <v>0</v>
      </c>
      <c r="F105" s="49">
        <v>0</v>
      </c>
      <c r="G105" s="49">
        <v>0</v>
      </c>
      <c r="H105" s="151">
        <v>0</v>
      </c>
      <c r="I105" s="152"/>
      <c r="J105" s="152"/>
      <c r="K105" s="152"/>
      <c r="L105" s="153"/>
      <c r="M105" s="49">
        <v>0</v>
      </c>
      <c r="N105" s="49">
        <v>0</v>
      </c>
      <c r="O105" s="88"/>
    </row>
    <row r="106" spans="1:15" ht="28.5" customHeight="1">
      <c r="A106" s="91"/>
      <c r="B106" s="108"/>
      <c r="C106" s="128"/>
      <c r="D106" s="31" t="s">
        <v>2</v>
      </c>
      <c r="E106" s="49">
        <f t="shared" si="54"/>
        <v>0</v>
      </c>
      <c r="F106" s="49">
        <v>0</v>
      </c>
      <c r="G106" s="49">
        <v>0</v>
      </c>
      <c r="H106" s="151">
        <v>0</v>
      </c>
      <c r="I106" s="152"/>
      <c r="J106" s="152"/>
      <c r="K106" s="152"/>
      <c r="L106" s="153"/>
      <c r="M106" s="49">
        <v>0</v>
      </c>
      <c r="N106" s="49">
        <v>0</v>
      </c>
      <c r="O106" s="88"/>
    </row>
    <row r="107" spans="1:15" ht="28.5" customHeight="1">
      <c r="A107" s="91"/>
      <c r="B107" s="110" t="s">
        <v>348</v>
      </c>
      <c r="C107" s="91"/>
      <c r="D107" s="91"/>
      <c r="E107" s="86" t="s">
        <v>57</v>
      </c>
      <c r="F107" s="86" t="s">
        <v>58</v>
      </c>
      <c r="G107" s="86" t="s">
        <v>199</v>
      </c>
      <c r="H107" s="86" t="s">
        <v>3</v>
      </c>
      <c r="I107" s="92" t="s">
        <v>150</v>
      </c>
      <c r="J107" s="92"/>
      <c r="K107" s="92"/>
      <c r="L107" s="92"/>
      <c r="M107" s="86" t="s">
        <v>59</v>
      </c>
      <c r="N107" s="86" t="s">
        <v>60</v>
      </c>
      <c r="O107" s="88"/>
    </row>
    <row r="108" spans="1:15" ht="28.5" customHeight="1">
      <c r="A108" s="91"/>
      <c r="B108" s="110"/>
      <c r="C108" s="91"/>
      <c r="D108" s="91"/>
      <c r="E108" s="86"/>
      <c r="F108" s="86"/>
      <c r="G108" s="86"/>
      <c r="H108" s="86"/>
      <c r="I108" s="29" t="s">
        <v>146</v>
      </c>
      <c r="J108" s="29" t="s">
        <v>147</v>
      </c>
      <c r="K108" s="29" t="s">
        <v>148</v>
      </c>
      <c r="L108" s="29" t="s">
        <v>149</v>
      </c>
      <c r="M108" s="86"/>
      <c r="N108" s="86"/>
      <c r="O108" s="88"/>
    </row>
    <row r="109" spans="1:15" ht="28.5" customHeight="1">
      <c r="A109" s="91"/>
      <c r="B109" s="110"/>
      <c r="C109" s="91"/>
      <c r="D109" s="91"/>
      <c r="E109" s="44" t="s">
        <v>362</v>
      </c>
      <c r="F109" s="66" t="s">
        <v>362</v>
      </c>
      <c r="G109" s="66" t="s">
        <v>362</v>
      </c>
      <c r="H109" s="66" t="s">
        <v>362</v>
      </c>
      <c r="I109" s="66" t="s">
        <v>362</v>
      </c>
      <c r="J109" s="66" t="s">
        <v>362</v>
      </c>
      <c r="K109" s="66" t="s">
        <v>362</v>
      </c>
      <c r="L109" s="66" t="s">
        <v>362</v>
      </c>
      <c r="M109" s="66" t="s">
        <v>362</v>
      </c>
      <c r="N109" s="66" t="s">
        <v>362</v>
      </c>
      <c r="O109" s="89"/>
    </row>
    <row r="110" spans="1:15" ht="28.5" customHeight="1">
      <c r="A110" s="91" t="s">
        <v>425</v>
      </c>
      <c r="B110" s="108" t="s">
        <v>165</v>
      </c>
      <c r="C110" s="126"/>
      <c r="D110" s="31" t="s">
        <v>17</v>
      </c>
      <c r="E110" s="49">
        <f>E111+E112+E113+E114</f>
        <v>3081826.6456400002</v>
      </c>
      <c r="F110" s="49">
        <f t="shared" ref="F110" si="55">F111+F112+F113+F114</f>
        <v>396772.01078000001</v>
      </c>
      <c r="G110" s="49">
        <f t="shared" ref="G110" si="56">G111+G112+G113+G114</f>
        <v>846996.10165000008</v>
      </c>
      <c r="H110" s="90">
        <f>H111+H112+H113+H114</f>
        <v>582313.87681000005</v>
      </c>
      <c r="I110" s="90"/>
      <c r="J110" s="90"/>
      <c r="K110" s="90"/>
      <c r="L110" s="90"/>
      <c r="M110" s="49">
        <f>M111+M112+M113+M114</f>
        <v>627169.69352999993</v>
      </c>
      <c r="N110" s="49">
        <f t="shared" ref="N110" si="57">N111+N112+N113+N114</f>
        <v>628574.96287000005</v>
      </c>
      <c r="O110" s="87" t="s">
        <v>351</v>
      </c>
    </row>
    <row r="111" spans="1:15" ht="28.5" customHeight="1">
      <c r="A111" s="91"/>
      <c r="B111" s="108"/>
      <c r="C111" s="127"/>
      <c r="D111" s="31" t="s">
        <v>23</v>
      </c>
      <c r="E111" s="49">
        <f>F111+G111+H111+M111+N111</f>
        <v>0</v>
      </c>
      <c r="F111" s="49">
        <v>0</v>
      </c>
      <c r="G111" s="49">
        <v>0</v>
      </c>
      <c r="H111" s="90">
        <v>0</v>
      </c>
      <c r="I111" s="90"/>
      <c r="J111" s="90"/>
      <c r="K111" s="90"/>
      <c r="L111" s="90"/>
      <c r="M111" s="49">
        <v>0</v>
      </c>
      <c r="N111" s="49">
        <v>0</v>
      </c>
      <c r="O111" s="88"/>
    </row>
    <row r="112" spans="1:15" ht="34.5" customHeight="1">
      <c r="A112" s="91"/>
      <c r="B112" s="108"/>
      <c r="C112" s="127"/>
      <c r="D112" s="31" t="s">
        <v>1</v>
      </c>
      <c r="E112" s="49">
        <f t="shared" ref="E112:E114" si="58">F112+G112+H112+M112+N112</f>
        <v>0</v>
      </c>
      <c r="F112" s="49">
        <v>0</v>
      </c>
      <c r="G112" s="49">
        <v>0</v>
      </c>
      <c r="H112" s="90">
        <v>0</v>
      </c>
      <c r="I112" s="90"/>
      <c r="J112" s="90"/>
      <c r="K112" s="90"/>
      <c r="L112" s="90"/>
      <c r="M112" s="49">
        <v>0</v>
      </c>
      <c r="N112" s="49">
        <v>0</v>
      </c>
      <c r="O112" s="88"/>
    </row>
    <row r="113" spans="1:15" ht="33.75" customHeight="1">
      <c r="A113" s="91"/>
      <c r="B113" s="108"/>
      <c r="C113" s="127"/>
      <c r="D113" s="31" t="s">
        <v>18</v>
      </c>
      <c r="E113" s="49">
        <f t="shared" si="58"/>
        <v>2844691.6710600001</v>
      </c>
      <c r="F113" s="49">
        <v>396772.01078000001</v>
      </c>
      <c r="G113" s="49">
        <v>609861.12707000005</v>
      </c>
      <c r="H113" s="90">
        <f>307789.96422+253213.04724+15105.12696+4569.76837+1635.97002</f>
        <v>582313.87681000005</v>
      </c>
      <c r="I113" s="90"/>
      <c r="J113" s="90"/>
      <c r="K113" s="90"/>
      <c r="L113" s="90"/>
      <c r="M113" s="49">
        <f>340465.66816+270088.38571+16615.63966</f>
        <v>627169.69352999993</v>
      </c>
      <c r="N113" s="49">
        <f>337255.77328+273193.03724+18126.15235</f>
        <v>628574.96287000005</v>
      </c>
      <c r="O113" s="88"/>
    </row>
    <row r="114" spans="1:15" ht="28.5" customHeight="1">
      <c r="A114" s="91"/>
      <c r="B114" s="108"/>
      <c r="C114" s="128"/>
      <c r="D114" s="31" t="s">
        <v>2</v>
      </c>
      <c r="E114" s="49">
        <f t="shared" si="58"/>
        <v>237134.97458000001</v>
      </c>
      <c r="F114" s="49">
        <v>0</v>
      </c>
      <c r="G114" s="49">
        <v>237134.97458000001</v>
      </c>
      <c r="H114" s="90">
        <v>0</v>
      </c>
      <c r="I114" s="90"/>
      <c r="J114" s="90"/>
      <c r="K114" s="90"/>
      <c r="L114" s="90"/>
      <c r="M114" s="49">
        <v>0</v>
      </c>
      <c r="N114" s="49">
        <v>0</v>
      </c>
      <c r="O114" s="88"/>
    </row>
    <row r="115" spans="1:15" ht="28.5" customHeight="1">
      <c r="A115" s="91"/>
      <c r="B115" s="110" t="s">
        <v>402</v>
      </c>
      <c r="C115" s="91"/>
      <c r="D115" s="91"/>
      <c r="E115" s="86" t="s">
        <v>57</v>
      </c>
      <c r="F115" s="86" t="s">
        <v>58</v>
      </c>
      <c r="G115" s="86" t="s">
        <v>199</v>
      </c>
      <c r="H115" s="86" t="s">
        <v>3</v>
      </c>
      <c r="I115" s="92" t="s">
        <v>150</v>
      </c>
      <c r="J115" s="92"/>
      <c r="K115" s="92"/>
      <c r="L115" s="92"/>
      <c r="M115" s="86" t="s">
        <v>59</v>
      </c>
      <c r="N115" s="86" t="s">
        <v>60</v>
      </c>
      <c r="O115" s="88"/>
    </row>
    <row r="116" spans="1:15" ht="28.5" customHeight="1">
      <c r="A116" s="91"/>
      <c r="B116" s="110"/>
      <c r="C116" s="91"/>
      <c r="D116" s="91"/>
      <c r="E116" s="86"/>
      <c r="F116" s="86"/>
      <c r="G116" s="86"/>
      <c r="H116" s="86"/>
      <c r="I116" s="29" t="s">
        <v>146</v>
      </c>
      <c r="J116" s="29" t="s">
        <v>147</v>
      </c>
      <c r="K116" s="29" t="s">
        <v>148</v>
      </c>
      <c r="L116" s="29" t="s">
        <v>149</v>
      </c>
      <c r="M116" s="86"/>
      <c r="N116" s="86"/>
      <c r="O116" s="88"/>
    </row>
    <row r="117" spans="1:15" ht="28.5" customHeight="1">
      <c r="A117" s="91"/>
      <c r="B117" s="110"/>
      <c r="C117" s="91"/>
      <c r="D117" s="91"/>
      <c r="E117" s="30">
        <v>100</v>
      </c>
      <c r="F117" s="66">
        <v>100</v>
      </c>
      <c r="G117" s="66">
        <v>100</v>
      </c>
      <c r="H117" s="66">
        <v>100</v>
      </c>
      <c r="I117" s="66">
        <v>100</v>
      </c>
      <c r="J117" s="66">
        <v>100</v>
      </c>
      <c r="K117" s="66">
        <v>100</v>
      </c>
      <c r="L117" s="66">
        <v>100</v>
      </c>
      <c r="M117" s="66">
        <v>100</v>
      </c>
      <c r="N117" s="66">
        <v>100</v>
      </c>
      <c r="O117" s="89"/>
    </row>
    <row r="118" spans="1:15" ht="28.5" customHeight="1">
      <c r="A118" s="91" t="s">
        <v>426</v>
      </c>
      <c r="B118" s="108" t="s">
        <v>172</v>
      </c>
      <c r="C118" s="126"/>
      <c r="D118" s="31" t="s">
        <v>17</v>
      </c>
      <c r="E118" s="49">
        <f>E119+E120+E121+E122</f>
        <v>38826.618920000008</v>
      </c>
      <c r="F118" s="49">
        <f t="shared" ref="F118" si="59">F119+F120+F121+F122</f>
        <v>592</v>
      </c>
      <c r="G118" s="49">
        <f t="shared" ref="G118" si="60">G119+G120+G121+G122</f>
        <v>5063.6459199999999</v>
      </c>
      <c r="H118" s="90">
        <f>H119+H120+H121+H122</f>
        <v>33170.973000000005</v>
      </c>
      <c r="I118" s="90"/>
      <c r="J118" s="90"/>
      <c r="K118" s="90"/>
      <c r="L118" s="90"/>
      <c r="M118" s="49">
        <f>M119+M120+M121+M122</f>
        <v>0</v>
      </c>
      <c r="N118" s="49">
        <f t="shared" ref="N118" si="61">N119+N120+N121+N122</f>
        <v>0</v>
      </c>
      <c r="O118" s="87" t="s">
        <v>351</v>
      </c>
    </row>
    <row r="119" spans="1:15" ht="28.5" customHeight="1">
      <c r="A119" s="91"/>
      <c r="B119" s="108"/>
      <c r="C119" s="127"/>
      <c r="D119" s="31" t="s">
        <v>23</v>
      </c>
      <c r="E119" s="49">
        <f>F119+G119+H119+M119+N119</f>
        <v>0</v>
      </c>
      <c r="F119" s="49">
        <v>0</v>
      </c>
      <c r="G119" s="49">
        <v>0</v>
      </c>
      <c r="H119" s="90">
        <v>0</v>
      </c>
      <c r="I119" s="90"/>
      <c r="J119" s="90"/>
      <c r="K119" s="90"/>
      <c r="L119" s="90"/>
      <c r="M119" s="49">
        <v>0</v>
      </c>
      <c r="N119" s="49">
        <v>0</v>
      </c>
      <c r="O119" s="88"/>
    </row>
    <row r="120" spans="1:15" ht="36" customHeight="1">
      <c r="A120" s="91"/>
      <c r="B120" s="108"/>
      <c r="C120" s="127"/>
      <c r="D120" s="31" t="s">
        <v>1</v>
      </c>
      <c r="E120" s="49">
        <f t="shared" ref="E120:E122" si="62">F120+G120+H120+M120+N120</f>
        <v>0</v>
      </c>
      <c r="F120" s="49">
        <v>0</v>
      </c>
      <c r="G120" s="49">
        <v>0</v>
      </c>
      <c r="H120" s="90">
        <v>0</v>
      </c>
      <c r="I120" s="90"/>
      <c r="J120" s="90"/>
      <c r="K120" s="90"/>
      <c r="L120" s="90"/>
      <c r="M120" s="49">
        <v>0</v>
      </c>
      <c r="N120" s="49">
        <v>0</v>
      </c>
      <c r="O120" s="88"/>
    </row>
    <row r="121" spans="1:15" ht="32.25" customHeight="1">
      <c r="A121" s="91"/>
      <c r="B121" s="108"/>
      <c r="C121" s="127"/>
      <c r="D121" s="31" t="s">
        <v>18</v>
      </c>
      <c r="E121" s="49">
        <f t="shared" si="62"/>
        <v>38826.618920000008</v>
      </c>
      <c r="F121" s="49">
        <v>592</v>
      </c>
      <c r="G121" s="49">
        <f>1800+2000+600+1076.24592-336-44-32.6</f>
        <v>5063.6459199999999</v>
      </c>
      <c r="H121" s="90">
        <f>56178.64886-654.31555-3300-591.80831-677.96006-2800-4639.84992-3000-1635.97002-1192.772-2815-1696-4</f>
        <v>33170.973000000005</v>
      </c>
      <c r="I121" s="90"/>
      <c r="J121" s="90"/>
      <c r="K121" s="90"/>
      <c r="L121" s="90"/>
      <c r="M121" s="49">
        <v>0</v>
      </c>
      <c r="N121" s="49">
        <v>0</v>
      </c>
      <c r="O121" s="88"/>
    </row>
    <row r="122" spans="1:15" ht="28.5" customHeight="1">
      <c r="A122" s="91"/>
      <c r="B122" s="108"/>
      <c r="C122" s="128"/>
      <c r="D122" s="31" t="s">
        <v>2</v>
      </c>
      <c r="E122" s="49">
        <f t="shared" si="62"/>
        <v>0</v>
      </c>
      <c r="F122" s="49">
        <v>0</v>
      </c>
      <c r="G122" s="49">
        <v>0</v>
      </c>
      <c r="H122" s="90">
        <v>0</v>
      </c>
      <c r="I122" s="90"/>
      <c r="J122" s="90"/>
      <c r="K122" s="90"/>
      <c r="L122" s="90"/>
      <c r="M122" s="49">
        <v>0</v>
      </c>
      <c r="N122" s="49">
        <v>0</v>
      </c>
      <c r="O122" s="88"/>
    </row>
    <row r="123" spans="1:15" ht="28.5" customHeight="1">
      <c r="A123" s="91"/>
      <c r="B123" s="110" t="s">
        <v>402</v>
      </c>
      <c r="C123" s="91"/>
      <c r="D123" s="91"/>
      <c r="E123" s="86" t="s">
        <v>57</v>
      </c>
      <c r="F123" s="86" t="s">
        <v>58</v>
      </c>
      <c r="G123" s="86" t="s">
        <v>199</v>
      </c>
      <c r="H123" s="86" t="s">
        <v>3</v>
      </c>
      <c r="I123" s="92" t="s">
        <v>150</v>
      </c>
      <c r="J123" s="92"/>
      <c r="K123" s="92"/>
      <c r="L123" s="92"/>
      <c r="M123" s="86" t="s">
        <v>59</v>
      </c>
      <c r="N123" s="86" t="s">
        <v>60</v>
      </c>
      <c r="O123" s="88"/>
    </row>
    <row r="124" spans="1:15" ht="28.5" customHeight="1">
      <c r="A124" s="91"/>
      <c r="B124" s="110"/>
      <c r="C124" s="91"/>
      <c r="D124" s="91"/>
      <c r="E124" s="86"/>
      <c r="F124" s="86"/>
      <c r="G124" s="86"/>
      <c r="H124" s="86"/>
      <c r="I124" s="29" t="s">
        <v>146</v>
      </c>
      <c r="J124" s="29" t="s">
        <v>147</v>
      </c>
      <c r="K124" s="29" t="s">
        <v>148</v>
      </c>
      <c r="L124" s="29" t="s">
        <v>149</v>
      </c>
      <c r="M124" s="86"/>
      <c r="N124" s="86"/>
      <c r="O124" s="88"/>
    </row>
    <row r="125" spans="1:15" ht="28.5" customHeight="1">
      <c r="A125" s="91"/>
      <c r="B125" s="110"/>
      <c r="C125" s="91"/>
      <c r="D125" s="91"/>
      <c r="E125" s="44">
        <v>100</v>
      </c>
      <c r="F125" s="66">
        <v>100</v>
      </c>
      <c r="G125" s="66">
        <v>100</v>
      </c>
      <c r="H125" s="66">
        <v>100</v>
      </c>
      <c r="I125" s="66">
        <v>100</v>
      </c>
      <c r="J125" s="66">
        <v>100</v>
      </c>
      <c r="K125" s="66">
        <v>100</v>
      </c>
      <c r="L125" s="66">
        <v>100</v>
      </c>
      <c r="M125" s="66">
        <v>0</v>
      </c>
      <c r="N125" s="66">
        <v>0</v>
      </c>
      <c r="O125" s="89"/>
    </row>
    <row r="126" spans="1:15" ht="28.5" customHeight="1">
      <c r="A126" s="91" t="s">
        <v>427</v>
      </c>
      <c r="B126" s="108" t="s">
        <v>161</v>
      </c>
      <c r="C126" s="126"/>
      <c r="D126" s="31" t="s">
        <v>17</v>
      </c>
      <c r="E126" s="49">
        <f>E127+E128+E129+E130</f>
        <v>0</v>
      </c>
      <c r="F126" s="49">
        <f t="shared" ref="F126" si="63">F127+F128+F129+F130</f>
        <v>0</v>
      </c>
      <c r="G126" s="49">
        <f t="shared" ref="G126" si="64">G127+G128+G129+G130</f>
        <v>0</v>
      </c>
      <c r="H126" s="90">
        <f>H127+H128+H129+H130</f>
        <v>0</v>
      </c>
      <c r="I126" s="90"/>
      <c r="J126" s="90"/>
      <c r="K126" s="90"/>
      <c r="L126" s="90"/>
      <c r="M126" s="49">
        <f>M127+M128+M129+M130</f>
        <v>0</v>
      </c>
      <c r="N126" s="49">
        <f t="shared" ref="N126" si="65">N127+N128+N129+N130</f>
        <v>0</v>
      </c>
      <c r="O126" s="87" t="s">
        <v>351</v>
      </c>
    </row>
    <row r="127" spans="1:15" ht="28.5" customHeight="1">
      <c r="A127" s="91"/>
      <c r="B127" s="108"/>
      <c r="C127" s="127"/>
      <c r="D127" s="31" t="s">
        <v>23</v>
      </c>
      <c r="E127" s="49">
        <f>F127+G127+H127+M127+N127</f>
        <v>0</v>
      </c>
      <c r="F127" s="49">
        <v>0</v>
      </c>
      <c r="G127" s="49">
        <v>0</v>
      </c>
      <c r="H127" s="151">
        <v>0</v>
      </c>
      <c r="I127" s="152"/>
      <c r="J127" s="152"/>
      <c r="K127" s="152"/>
      <c r="L127" s="153"/>
      <c r="M127" s="49">
        <v>0</v>
      </c>
      <c r="N127" s="49">
        <v>0</v>
      </c>
      <c r="O127" s="88"/>
    </row>
    <row r="128" spans="1:15" ht="33" customHeight="1">
      <c r="A128" s="91"/>
      <c r="B128" s="108"/>
      <c r="C128" s="127"/>
      <c r="D128" s="31" t="s">
        <v>1</v>
      </c>
      <c r="E128" s="49">
        <f t="shared" ref="E128:E130" si="66">F128+G128+H128+M128+N128</f>
        <v>0</v>
      </c>
      <c r="F128" s="49">
        <v>0</v>
      </c>
      <c r="G128" s="49">
        <v>0</v>
      </c>
      <c r="H128" s="151">
        <v>0</v>
      </c>
      <c r="I128" s="152"/>
      <c r="J128" s="152"/>
      <c r="K128" s="152"/>
      <c r="L128" s="153"/>
      <c r="M128" s="49">
        <v>0</v>
      </c>
      <c r="N128" s="49">
        <v>0</v>
      </c>
      <c r="O128" s="88"/>
    </row>
    <row r="129" spans="1:15" ht="35.25" customHeight="1">
      <c r="A129" s="91"/>
      <c r="B129" s="108"/>
      <c r="C129" s="127"/>
      <c r="D129" s="31" t="s">
        <v>18</v>
      </c>
      <c r="E129" s="49">
        <f t="shared" si="66"/>
        <v>0</v>
      </c>
      <c r="F129" s="49">
        <v>0</v>
      </c>
      <c r="G129" s="49">
        <v>0</v>
      </c>
      <c r="H129" s="151">
        <v>0</v>
      </c>
      <c r="I129" s="152"/>
      <c r="J129" s="152"/>
      <c r="K129" s="152"/>
      <c r="L129" s="153"/>
      <c r="M129" s="49">
        <v>0</v>
      </c>
      <c r="N129" s="49">
        <v>0</v>
      </c>
      <c r="O129" s="88"/>
    </row>
    <row r="130" spans="1:15" ht="28.5" customHeight="1">
      <c r="A130" s="91"/>
      <c r="B130" s="108"/>
      <c r="C130" s="128"/>
      <c r="D130" s="31" t="s">
        <v>2</v>
      </c>
      <c r="E130" s="49">
        <f t="shared" si="66"/>
        <v>0</v>
      </c>
      <c r="F130" s="49">
        <v>0</v>
      </c>
      <c r="G130" s="49">
        <v>0</v>
      </c>
      <c r="H130" s="151">
        <v>0</v>
      </c>
      <c r="I130" s="152"/>
      <c r="J130" s="152"/>
      <c r="K130" s="152"/>
      <c r="L130" s="153"/>
      <c r="M130" s="49">
        <v>0</v>
      </c>
      <c r="N130" s="49">
        <v>0</v>
      </c>
      <c r="O130" s="88"/>
    </row>
    <row r="131" spans="1:15" ht="28.5" customHeight="1">
      <c r="A131" s="91"/>
      <c r="B131" s="110" t="s">
        <v>348</v>
      </c>
      <c r="C131" s="91"/>
      <c r="D131" s="91"/>
      <c r="E131" s="86" t="s">
        <v>57</v>
      </c>
      <c r="F131" s="86" t="s">
        <v>58</v>
      </c>
      <c r="G131" s="86" t="s">
        <v>199</v>
      </c>
      <c r="H131" s="86" t="s">
        <v>3</v>
      </c>
      <c r="I131" s="92" t="s">
        <v>150</v>
      </c>
      <c r="J131" s="92"/>
      <c r="K131" s="92"/>
      <c r="L131" s="92"/>
      <c r="M131" s="86" t="s">
        <v>59</v>
      </c>
      <c r="N131" s="86" t="s">
        <v>60</v>
      </c>
      <c r="O131" s="88"/>
    </row>
    <row r="132" spans="1:15" ht="28.5" customHeight="1">
      <c r="A132" s="91"/>
      <c r="B132" s="110"/>
      <c r="C132" s="91"/>
      <c r="D132" s="91"/>
      <c r="E132" s="86"/>
      <c r="F132" s="86"/>
      <c r="G132" s="86"/>
      <c r="H132" s="86"/>
      <c r="I132" s="29" t="s">
        <v>146</v>
      </c>
      <c r="J132" s="29" t="s">
        <v>147</v>
      </c>
      <c r="K132" s="29" t="s">
        <v>148</v>
      </c>
      <c r="L132" s="29" t="s">
        <v>149</v>
      </c>
      <c r="M132" s="86"/>
      <c r="N132" s="86"/>
      <c r="O132" s="88"/>
    </row>
    <row r="133" spans="1:15" ht="28.5" customHeight="1">
      <c r="A133" s="91"/>
      <c r="B133" s="110"/>
      <c r="C133" s="91"/>
      <c r="D133" s="91"/>
      <c r="E133" s="44" t="s">
        <v>362</v>
      </c>
      <c r="F133" s="66" t="s">
        <v>362</v>
      </c>
      <c r="G133" s="66" t="s">
        <v>362</v>
      </c>
      <c r="H133" s="66" t="s">
        <v>362</v>
      </c>
      <c r="I133" s="66" t="s">
        <v>362</v>
      </c>
      <c r="J133" s="66" t="s">
        <v>362</v>
      </c>
      <c r="K133" s="66" t="s">
        <v>362</v>
      </c>
      <c r="L133" s="66" t="s">
        <v>362</v>
      </c>
      <c r="M133" s="66" t="s">
        <v>362</v>
      </c>
      <c r="N133" s="66" t="s">
        <v>362</v>
      </c>
      <c r="O133" s="89"/>
    </row>
    <row r="134" spans="1:15" ht="28.5" customHeight="1">
      <c r="A134" s="91" t="s">
        <v>428</v>
      </c>
      <c r="B134" s="108" t="s">
        <v>162</v>
      </c>
      <c r="C134" s="126"/>
      <c r="D134" s="31" t="s">
        <v>17</v>
      </c>
      <c r="E134" s="49">
        <f>E135+E136+E137+E138</f>
        <v>0</v>
      </c>
      <c r="F134" s="49">
        <f t="shared" ref="F134" si="67">F135+F136+F137+F138</f>
        <v>0</v>
      </c>
      <c r="G134" s="49">
        <f t="shared" ref="G134" si="68">G135+G136+G137+G138</f>
        <v>0</v>
      </c>
      <c r="H134" s="90">
        <f>H135+H136+H137+H138</f>
        <v>0</v>
      </c>
      <c r="I134" s="90"/>
      <c r="J134" s="90"/>
      <c r="K134" s="90"/>
      <c r="L134" s="90"/>
      <c r="M134" s="49">
        <f>M135+M136+M137+M138</f>
        <v>0</v>
      </c>
      <c r="N134" s="49">
        <f t="shared" ref="N134" si="69">N135+N136+N137+N138</f>
        <v>0</v>
      </c>
      <c r="O134" s="87" t="s">
        <v>351</v>
      </c>
    </row>
    <row r="135" spans="1:15" ht="28.5" customHeight="1">
      <c r="A135" s="91"/>
      <c r="B135" s="108"/>
      <c r="C135" s="127"/>
      <c r="D135" s="31" t="s">
        <v>23</v>
      </c>
      <c r="E135" s="49">
        <f>F135+G135+H135+M135+N135</f>
        <v>0</v>
      </c>
      <c r="F135" s="49">
        <v>0</v>
      </c>
      <c r="G135" s="49">
        <v>0</v>
      </c>
      <c r="H135" s="151">
        <v>0</v>
      </c>
      <c r="I135" s="152"/>
      <c r="J135" s="152"/>
      <c r="K135" s="152"/>
      <c r="L135" s="153"/>
      <c r="M135" s="49">
        <v>0</v>
      </c>
      <c r="N135" s="49">
        <v>0</v>
      </c>
      <c r="O135" s="88"/>
    </row>
    <row r="136" spans="1:15" ht="33.75" customHeight="1">
      <c r="A136" s="91"/>
      <c r="B136" s="108"/>
      <c r="C136" s="127"/>
      <c r="D136" s="31" t="s">
        <v>1</v>
      </c>
      <c r="E136" s="49">
        <f t="shared" ref="E136:E138" si="70">F136+G136+H136+M136+N136</f>
        <v>0</v>
      </c>
      <c r="F136" s="49">
        <v>0</v>
      </c>
      <c r="G136" s="49">
        <v>0</v>
      </c>
      <c r="H136" s="151">
        <v>0</v>
      </c>
      <c r="I136" s="152"/>
      <c r="J136" s="152"/>
      <c r="K136" s="152"/>
      <c r="L136" s="153"/>
      <c r="M136" s="49">
        <v>0</v>
      </c>
      <c r="N136" s="49">
        <v>0</v>
      </c>
      <c r="O136" s="88"/>
    </row>
    <row r="137" spans="1:15" ht="33" customHeight="1">
      <c r="A137" s="91"/>
      <c r="B137" s="108"/>
      <c r="C137" s="127"/>
      <c r="D137" s="31" t="s">
        <v>18</v>
      </c>
      <c r="E137" s="49">
        <f t="shared" si="70"/>
        <v>0</v>
      </c>
      <c r="F137" s="49">
        <v>0</v>
      </c>
      <c r="G137" s="49">
        <v>0</v>
      </c>
      <c r="H137" s="151">
        <v>0</v>
      </c>
      <c r="I137" s="152"/>
      <c r="J137" s="152"/>
      <c r="K137" s="152"/>
      <c r="L137" s="153"/>
      <c r="M137" s="49">
        <v>0</v>
      </c>
      <c r="N137" s="49">
        <v>0</v>
      </c>
      <c r="O137" s="88"/>
    </row>
    <row r="138" spans="1:15" ht="28.5" customHeight="1">
      <c r="A138" s="91"/>
      <c r="B138" s="108"/>
      <c r="C138" s="128"/>
      <c r="D138" s="31" t="s">
        <v>2</v>
      </c>
      <c r="E138" s="49">
        <f t="shared" si="70"/>
        <v>0</v>
      </c>
      <c r="F138" s="49">
        <v>0</v>
      </c>
      <c r="G138" s="49">
        <v>0</v>
      </c>
      <c r="H138" s="151">
        <v>0</v>
      </c>
      <c r="I138" s="152"/>
      <c r="J138" s="152"/>
      <c r="K138" s="152"/>
      <c r="L138" s="153"/>
      <c r="M138" s="49">
        <v>0</v>
      </c>
      <c r="N138" s="49">
        <v>0</v>
      </c>
      <c r="O138" s="88"/>
    </row>
    <row r="139" spans="1:15" ht="28.5" customHeight="1">
      <c r="A139" s="91"/>
      <c r="B139" s="110" t="s">
        <v>348</v>
      </c>
      <c r="C139" s="91"/>
      <c r="D139" s="91"/>
      <c r="E139" s="86" t="s">
        <v>57</v>
      </c>
      <c r="F139" s="86" t="s">
        <v>58</v>
      </c>
      <c r="G139" s="86" t="s">
        <v>199</v>
      </c>
      <c r="H139" s="86" t="s">
        <v>3</v>
      </c>
      <c r="I139" s="92" t="s">
        <v>150</v>
      </c>
      <c r="J139" s="92"/>
      <c r="K139" s="92"/>
      <c r="L139" s="92"/>
      <c r="M139" s="86" t="s">
        <v>59</v>
      </c>
      <c r="N139" s="86" t="s">
        <v>60</v>
      </c>
      <c r="O139" s="88"/>
    </row>
    <row r="140" spans="1:15" ht="28.5" customHeight="1">
      <c r="A140" s="91"/>
      <c r="B140" s="110"/>
      <c r="C140" s="91"/>
      <c r="D140" s="91"/>
      <c r="E140" s="86"/>
      <c r="F140" s="86"/>
      <c r="G140" s="86"/>
      <c r="H140" s="86"/>
      <c r="I140" s="29" t="s">
        <v>146</v>
      </c>
      <c r="J140" s="29" t="s">
        <v>147</v>
      </c>
      <c r="K140" s="29" t="s">
        <v>148</v>
      </c>
      <c r="L140" s="29" t="s">
        <v>149</v>
      </c>
      <c r="M140" s="86"/>
      <c r="N140" s="86"/>
      <c r="O140" s="88"/>
    </row>
    <row r="141" spans="1:15" ht="28.5" customHeight="1">
      <c r="A141" s="91"/>
      <c r="B141" s="110"/>
      <c r="C141" s="91"/>
      <c r="D141" s="91"/>
      <c r="E141" s="44" t="s">
        <v>362</v>
      </c>
      <c r="F141" s="66" t="s">
        <v>362</v>
      </c>
      <c r="G141" s="66" t="s">
        <v>362</v>
      </c>
      <c r="H141" s="66" t="s">
        <v>362</v>
      </c>
      <c r="I141" s="66" t="s">
        <v>362</v>
      </c>
      <c r="J141" s="66" t="s">
        <v>362</v>
      </c>
      <c r="K141" s="66" t="s">
        <v>362</v>
      </c>
      <c r="L141" s="66" t="s">
        <v>362</v>
      </c>
      <c r="M141" s="66" t="s">
        <v>362</v>
      </c>
      <c r="N141" s="66" t="s">
        <v>362</v>
      </c>
      <c r="O141" s="89"/>
    </row>
    <row r="142" spans="1:15" ht="28.5" customHeight="1">
      <c r="A142" s="91" t="s">
        <v>429</v>
      </c>
      <c r="B142" s="108" t="s">
        <v>163</v>
      </c>
      <c r="C142" s="126"/>
      <c r="D142" s="31" t="s">
        <v>17</v>
      </c>
      <c r="E142" s="49">
        <f>E143+E144+E145+E146</f>
        <v>2815</v>
      </c>
      <c r="F142" s="49">
        <f t="shared" ref="F142" si="71">F143+F144+F145+F146</f>
        <v>0</v>
      </c>
      <c r="G142" s="49">
        <f t="shared" ref="G142" si="72">G143+G144+G145+G146</f>
        <v>0</v>
      </c>
      <c r="H142" s="90">
        <f>H143+H144+H145+H146</f>
        <v>2815</v>
      </c>
      <c r="I142" s="90"/>
      <c r="J142" s="90"/>
      <c r="K142" s="90"/>
      <c r="L142" s="90"/>
      <c r="M142" s="49">
        <f>M143+M144+M145+M146</f>
        <v>0</v>
      </c>
      <c r="N142" s="49">
        <f t="shared" ref="N142" si="73">N143+N144+N145+N146</f>
        <v>0</v>
      </c>
      <c r="O142" s="87" t="s">
        <v>351</v>
      </c>
    </row>
    <row r="143" spans="1:15" ht="28.5" customHeight="1">
      <c r="A143" s="91"/>
      <c r="B143" s="108"/>
      <c r="C143" s="127"/>
      <c r="D143" s="31" t="s">
        <v>23</v>
      </c>
      <c r="E143" s="49">
        <f>F143+G143+H143+M143+N143</f>
        <v>0</v>
      </c>
      <c r="F143" s="49">
        <v>0</v>
      </c>
      <c r="G143" s="49">
        <v>0</v>
      </c>
      <c r="H143" s="151">
        <v>0</v>
      </c>
      <c r="I143" s="152"/>
      <c r="J143" s="152"/>
      <c r="K143" s="152"/>
      <c r="L143" s="153"/>
      <c r="M143" s="49">
        <v>0</v>
      </c>
      <c r="N143" s="49">
        <v>0</v>
      </c>
      <c r="O143" s="88"/>
    </row>
    <row r="144" spans="1:15" ht="34.5" customHeight="1">
      <c r="A144" s="91"/>
      <c r="B144" s="108"/>
      <c r="C144" s="127"/>
      <c r="D144" s="31" t="s">
        <v>1</v>
      </c>
      <c r="E144" s="49">
        <f t="shared" ref="E144:E146" si="74">F144+G144+H144+M144+N144</f>
        <v>0</v>
      </c>
      <c r="F144" s="49">
        <v>0</v>
      </c>
      <c r="G144" s="49">
        <v>0</v>
      </c>
      <c r="H144" s="151">
        <v>0</v>
      </c>
      <c r="I144" s="152"/>
      <c r="J144" s="152"/>
      <c r="K144" s="152"/>
      <c r="L144" s="153"/>
      <c r="M144" s="49">
        <v>0</v>
      </c>
      <c r="N144" s="49">
        <v>0</v>
      </c>
      <c r="O144" s="88"/>
    </row>
    <row r="145" spans="1:15" ht="33" customHeight="1">
      <c r="A145" s="91"/>
      <c r="B145" s="108"/>
      <c r="C145" s="127"/>
      <c r="D145" s="31" t="s">
        <v>18</v>
      </c>
      <c r="E145" s="49">
        <f t="shared" si="74"/>
        <v>2815</v>
      </c>
      <c r="F145" s="49">
        <v>0</v>
      </c>
      <c r="G145" s="49">
        <v>0</v>
      </c>
      <c r="H145" s="151">
        <f>2800+2815-2800</f>
        <v>2815</v>
      </c>
      <c r="I145" s="152"/>
      <c r="J145" s="152"/>
      <c r="K145" s="152"/>
      <c r="L145" s="153"/>
      <c r="M145" s="49">
        <v>0</v>
      </c>
      <c r="N145" s="49">
        <v>0</v>
      </c>
      <c r="O145" s="88"/>
    </row>
    <row r="146" spans="1:15" ht="28.5" customHeight="1">
      <c r="A146" s="91"/>
      <c r="B146" s="108"/>
      <c r="C146" s="128"/>
      <c r="D146" s="31" t="s">
        <v>2</v>
      </c>
      <c r="E146" s="49">
        <f t="shared" si="74"/>
        <v>0</v>
      </c>
      <c r="F146" s="49">
        <v>0</v>
      </c>
      <c r="G146" s="49">
        <v>0</v>
      </c>
      <c r="H146" s="151">
        <v>0</v>
      </c>
      <c r="I146" s="152"/>
      <c r="J146" s="152"/>
      <c r="K146" s="152"/>
      <c r="L146" s="153"/>
      <c r="M146" s="49">
        <v>0</v>
      </c>
      <c r="N146" s="49">
        <v>0</v>
      </c>
      <c r="O146" s="88"/>
    </row>
    <row r="147" spans="1:15" ht="28.5" customHeight="1">
      <c r="A147" s="91"/>
      <c r="B147" s="110" t="s">
        <v>402</v>
      </c>
      <c r="C147" s="91"/>
      <c r="D147" s="91"/>
      <c r="E147" s="86" t="s">
        <v>57</v>
      </c>
      <c r="F147" s="86" t="s">
        <v>58</v>
      </c>
      <c r="G147" s="86" t="s">
        <v>199</v>
      </c>
      <c r="H147" s="86" t="s">
        <v>3</v>
      </c>
      <c r="I147" s="92" t="s">
        <v>150</v>
      </c>
      <c r="J147" s="92"/>
      <c r="K147" s="92"/>
      <c r="L147" s="92"/>
      <c r="M147" s="86" t="s">
        <v>59</v>
      </c>
      <c r="N147" s="86" t="s">
        <v>60</v>
      </c>
      <c r="O147" s="88"/>
    </row>
    <row r="148" spans="1:15" ht="28.5" customHeight="1">
      <c r="A148" s="91"/>
      <c r="B148" s="110"/>
      <c r="C148" s="91"/>
      <c r="D148" s="91"/>
      <c r="E148" s="86"/>
      <c r="F148" s="86"/>
      <c r="G148" s="86"/>
      <c r="H148" s="86"/>
      <c r="I148" s="29" t="s">
        <v>146</v>
      </c>
      <c r="J148" s="29" t="s">
        <v>147</v>
      </c>
      <c r="K148" s="29" t="s">
        <v>148</v>
      </c>
      <c r="L148" s="29" t="s">
        <v>149</v>
      </c>
      <c r="M148" s="86"/>
      <c r="N148" s="86"/>
      <c r="O148" s="88"/>
    </row>
    <row r="149" spans="1:15" ht="28.5" customHeight="1">
      <c r="A149" s="91"/>
      <c r="B149" s="110"/>
      <c r="C149" s="91"/>
      <c r="D149" s="91"/>
      <c r="E149" s="44">
        <v>100</v>
      </c>
      <c r="F149" s="66">
        <v>0</v>
      </c>
      <c r="G149" s="66">
        <v>0</v>
      </c>
      <c r="H149" s="66">
        <v>100</v>
      </c>
      <c r="I149" s="66">
        <v>100</v>
      </c>
      <c r="J149" s="66">
        <v>100</v>
      </c>
      <c r="K149" s="66">
        <v>100</v>
      </c>
      <c r="L149" s="66">
        <v>100</v>
      </c>
      <c r="M149" s="66">
        <v>0</v>
      </c>
      <c r="N149" s="66">
        <v>0</v>
      </c>
      <c r="O149" s="89"/>
    </row>
    <row r="150" spans="1:15" ht="28.5" customHeight="1">
      <c r="A150" s="91" t="s">
        <v>430</v>
      </c>
      <c r="B150" s="108" t="s">
        <v>164</v>
      </c>
      <c r="C150" s="126"/>
      <c r="D150" s="31" t="s">
        <v>17</v>
      </c>
      <c r="E150" s="49">
        <f>E151+E152+E153+E154</f>
        <v>0</v>
      </c>
      <c r="F150" s="49">
        <f t="shared" ref="F150" si="75">F151+F152+F153+F154</f>
        <v>0</v>
      </c>
      <c r="G150" s="49">
        <f t="shared" ref="G150" si="76">G151+G152+G153+G154</f>
        <v>0</v>
      </c>
      <c r="H150" s="90">
        <f>H151+H152+H153+H154</f>
        <v>0</v>
      </c>
      <c r="I150" s="90"/>
      <c r="J150" s="90"/>
      <c r="K150" s="90"/>
      <c r="L150" s="90"/>
      <c r="M150" s="49">
        <f>M151+M152+M153+M154</f>
        <v>0</v>
      </c>
      <c r="N150" s="49">
        <f t="shared" ref="N150" si="77">N151+N152+N153+N154</f>
        <v>0</v>
      </c>
      <c r="O150" s="87" t="s">
        <v>351</v>
      </c>
    </row>
    <row r="151" spans="1:15" ht="28.5" customHeight="1">
      <c r="A151" s="91"/>
      <c r="B151" s="108"/>
      <c r="C151" s="127"/>
      <c r="D151" s="31" t="s">
        <v>23</v>
      </c>
      <c r="E151" s="49">
        <f>F151+G151+H151+M151+N151</f>
        <v>0</v>
      </c>
      <c r="F151" s="49">
        <v>0</v>
      </c>
      <c r="G151" s="49">
        <v>0</v>
      </c>
      <c r="H151" s="151">
        <v>0</v>
      </c>
      <c r="I151" s="152"/>
      <c r="J151" s="152"/>
      <c r="K151" s="152"/>
      <c r="L151" s="153"/>
      <c r="M151" s="49">
        <v>0</v>
      </c>
      <c r="N151" s="49">
        <v>0</v>
      </c>
      <c r="O151" s="88"/>
    </row>
    <row r="152" spans="1:15" ht="32.25" customHeight="1">
      <c r="A152" s="91"/>
      <c r="B152" s="108"/>
      <c r="C152" s="127"/>
      <c r="D152" s="31" t="s">
        <v>1</v>
      </c>
      <c r="E152" s="49">
        <f t="shared" ref="E152:E154" si="78">F152+G152+H152+M152+N152</f>
        <v>0</v>
      </c>
      <c r="F152" s="49">
        <v>0</v>
      </c>
      <c r="G152" s="49">
        <v>0</v>
      </c>
      <c r="H152" s="151">
        <v>0</v>
      </c>
      <c r="I152" s="152"/>
      <c r="J152" s="152"/>
      <c r="K152" s="152"/>
      <c r="L152" s="153"/>
      <c r="M152" s="49">
        <v>0</v>
      </c>
      <c r="N152" s="49">
        <v>0</v>
      </c>
      <c r="O152" s="88"/>
    </row>
    <row r="153" spans="1:15" ht="32.25" customHeight="1">
      <c r="A153" s="91"/>
      <c r="B153" s="108"/>
      <c r="C153" s="127"/>
      <c r="D153" s="31" t="s">
        <v>18</v>
      </c>
      <c r="E153" s="49">
        <f t="shared" si="78"/>
        <v>0</v>
      </c>
      <c r="F153" s="49">
        <v>0</v>
      </c>
      <c r="G153" s="49">
        <v>0</v>
      </c>
      <c r="H153" s="151">
        <v>0</v>
      </c>
      <c r="I153" s="152"/>
      <c r="J153" s="152"/>
      <c r="K153" s="152"/>
      <c r="L153" s="153"/>
      <c r="M153" s="49">
        <v>0</v>
      </c>
      <c r="N153" s="49">
        <v>0</v>
      </c>
      <c r="O153" s="88"/>
    </row>
    <row r="154" spans="1:15" ht="28.5" customHeight="1">
      <c r="A154" s="91"/>
      <c r="B154" s="108"/>
      <c r="C154" s="128"/>
      <c r="D154" s="31" t="s">
        <v>2</v>
      </c>
      <c r="E154" s="49">
        <f t="shared" si="78"/>
        <v>0</v>
      </c>
      <c r="F154" s="49">
        <v>0</v>
      </c>
      <c r="G154" s="49">
        <v>0</v>
      </c>
      <c r="H154" s="151">
        <v>0</v>
      </c>
      <c r="I154" s="152"/>
      <c r="J154" s="152"/>
      <c r="K154" s="152"/>
      <c r="L154" s="153"/>
      <c r="M154" s="49">
        <v>0</v>
      </c>
      <c r="N154" s="49">
        <v>0</v>
      </c>
      <c r="O154" s="88"/>
    </row>
    <row r="155" spans="1:15" ht="28.5" customHeight="1">
      <c r="A155" s="91"/>
      <c r="B155" s="110" t="s">
        <v>348</v>
      </c>
      <c r="C155" s="91"/>
      <c r="D155" s="91"/>
      <c r="E155" s="86" t="s">
        <v>57</v>
      </c>
      <c r="F155" s="86" t="s">
        <v>58</v>
      </c>
      <c r="G155" s="86" t="s">
        <v>199</v>
      </c>
      <c r="H155" s="86" t="s">
        <v>3</v>
      </c>
      <c r="I155" s="92" t="s">
        <v>150</v>
      </c>
      <c r="J155" s="92"/>
      <c r="K155" s="92"/>
      <c r="L155" s="92"/>
      <c r="M155" s="86" t="s">
        <v>59</v>
      </c>
      <c r="N155" s="86" t="s">
        <v>60</v>
      </c>
      <c r="O155" s="88"/>
    </row>
    <row r="156" spans="1:15" ht="28.5" customHeight="1">
      <c r="A156" s="91"/>
      <c r="B156" s="110"/>
      <c r="C156" s="91"/>
      <c r="D156" s="91"/>
      <c r="E156" s="86"/>
      <c r="F156" s="86"/>
      <c r="G156" s="86"/>
      <c r="H156" s="86"/>
      <c r="I156" s="29" t="s">
        <v>146</v>
      </c>
      <c r="J156" s="29" t="s">
        <v>147</v>
      </c>
      <c r="K156" s="29" t="s">
        <v>148</v>
      </c>
      <c r="L156" s="29" t="s">
        <v>149</v>
      </c>
      <c r="M156" s="86"/>
      <c r="N156" s="86"/>
      <c r="O156" s="88"/>
    </row>
    <row r="157" spans="1:15" ht="28.5" customHeight="1">
      <c r="A157" s="91"/>
      <c r="B157" s="110"/>
      <c r="C157" s="91"/>
      <c r="D157" s="91"/>
      <c r="E157" s="44" t="s">
        <v>362</v>
      </c>
      <c r="F157" s="66" t="s">
        <v>362</v>
      </c>
      <c r="G157" s="66" t="s">
        <v>362</v>
      </c>
      <c r="H157" s="66" t="s">
        <v>362</v>
      </c>
      <c r="I157" s="66" t="s">
        <v>362</v>
      </c>
      <c r="J157" s="66" t="s">
        <v>362</v>
      </c>
      <c r="K157" s="66" t="s">
        <v>362</v>
      </c>
      <c r="L157" s="66" t="s">
        <v>362</v>
      </c>
      <c r="M157" s="66" t="s">
        <v>362</v>
      </c>
      <c r="N157" s="66" t="s">
        <v>362</v>
      </c>
      <c r="O157" s="89"/>
    </row>
    <row r="158" spans="1:15" ht="23.25" customHeight="1">
      <c r="A158" s="91" t="s">
        <v>431</v>
      </c>
      <c r="B158" s="108" t="s">
        <v>208</v>
      </c>
      <c r="C158" s="126"/>
      <c r="D158" s="31" t="s">
        <v>17</v>
      </c>
      <c r="E158" s="49">
        <f>E159+E160+E161+E162</f>
        <v>6910</v>
      </c>
      <c r="F158" s="49">
        <f t="shared" ref="F158" si="79">F159+F160+F161+F162</f>
        <v>0</v>
      </c>
      <c r="G158" s="49">
        <f t="shared" ref="G158" si="80">G159+G160+G161+G162</f>
        <v>0</v>
      </c>
      <c r="H158" s="90">
        <f>H159+H160+H161+H162</f>
        <v>6910</v>
      </c>
      <c r="I158" s="90"/>
      <c r="J158" s="90"/>
      <c r="K158" s="90"/>
      <c r="L158" s="90"/>
      <c r="M158" s="49">
        <f>M159+M160+M161+M162</f>
        <v>0</v>
      </c>
      <c r="N158" s="49">
        <f t="shared" ref="N158" si="81">N159+N160+N161+N162</f>
        <v>0</v>
      </c>
      <c r="O158" s="87" t="s">
        <v>351</v>
      </c>
    </row>
    <row r="159" spans="1:15" ht="22.5">
      <c r="A159" s="91"/>
      <c r="B159" s="108"/>
      <c r="C159" s="127"/>
      <c r="D159" s="31" t="s">
        <v>23</v>
      </c>
      <c r="E159" s="49">
        <f>F159+G159+H159+M159+N159</f>
        <v>6910</v>
      </c>
      <c r="F159" s="49">
        <v>0</v>
      </c>
      <c r="G159" s="49">
        <v>0</v>
      </c>
      <c r="H159" s="90">
        <f>5661+1249</f>
        <v>6910</v>
      </c>
      <c r="I159" s="90"/>
      <c r="J159" s="90"/>
      <c r="K159" s="90"/>
      <c r="L159" s="90"/>
      <c r="M159" s="49">
        <v>0</v>
      </c>
      <c r="N159" s="49">
        <v>0</v>
      </c>
      <c r="O159" s="88"/>
    </row>
    <row r="160" spans="1:15" ht="33.75">
      <c r="A160" s="91"/>
      <c r="B160" s="108"/>
      <c r="C160" s="127"/>
      <c r="D160" s="31" t="s">
        <v>1</v>
      </c>
      <c r="E160" s="49">
        <f t="shared" ref="E160:E162" si="82">F160+G160+H160+M160+N160</f>
        <v>0</v>
      </c>
      <c r="F160" s="49">
        <v>0</v>
      </c>
      <c r="G160" s="49">
        <v>0</v>
      </c>
      <c r="H160" s="90">
        <v>0</v>
      </c>
      <c r="I160" s="90"/>
      <c r="J160" s="90"/>
      <c r="K160" s="90"/>
      <c r="L160" s="90"/>
      <c r="M160" s="49">
        <v>0</v>
      </c>
      <c r="N160" s="49">
        <v>0</v>
      </c>
      <c r="O160" s="88"/>
    </row>
    <row r="161" spans="1:15" ht="33.75">
      <c r="A161" s="91"/>
      <c r="B161" s="108"/>
      <c r="C161" s="127"/>
      <c r="D161" s="31" t="s">
        <v>18</v>
      </c>
      <c r="E161" s="49">
        <f t="shared" si="82"/>
        <v>0</v>
      </c>
      <c r="F161" s="49">
        <v>0</v>
      </c>
      <c r="G161" s="49">
        <v>0</v>
      </c>
      <c r="H161" s="90">
        <v>0</v>
      </c>
      <c r="I161" s="90"/>
      <c r="J161" s="90"/>
      <c r="K161" s="90"/>
      <c r="L161" s="90"/>
      <c r="M161" s="49">
        <v>0</v>
      </c>
      <c r="N161" s="49">
        <v>0</v>
      </c>
      <c r="O161" s="88"/>
    </row>
    <row r="162" spans="1:15" ht="23.25" customHeight="1">
      <c r="A162" s="91"/>
      <c r="B162" s="108"/>
      <c r="C162" s="128"/>
      <c r="D162" s="31" t="s">
        <v>2</v>
      </c>
      <c r="E162" s="49">
        <f t="shared" si="82"/>
        <v>0</v>
      </c>
      <c r="F162" s="49">
        <v>0</v>
      </c>
      <c r="G162" s="49">
        <v>0</v>
      </c>
      <c r="H162" s="90">
        <v>0</v>
      </c>
      <c r="I162" s="90"/>
      <c r="J162" s="90"/>
      <c r="K162" s="90"/>
      <c r="L162" s="90"/>
      <c r="M162" s="49">
        <v>0</v>
      </c>
      <c r="N162" s="49">
        <v>0</v>
      </c>
      <c r="O162" s="88"/>
    </row>
    <row r="163" spans="1:15" ht="28.5" customHeight="1">
      <c r="A163" s="91"/>
      <c r="B163" s="129" t="s">
        <v>191</v>
      </c>
      <c r="C163" s="91"/>
      <c r="D163" s="91"/>
      <c r="E163" s="86" t="s">
        <v>57</v>
      </c>
      <c r="F163" s="86" t="s">
        <v>58</v>
      </c>
      <c r="G163" s="86" t="s">
        <v>199</v>
      </c>
      <c r="H163" s="86" t="s">
        <v>3</v>
      </c>
      <c r="I163" s="92" t="s">
        <v>150</v>
      </c>
      <c r="J163" s="92"/>
      <c r="K163" s="92"/>
      <c r="L163" s="92"/>
      <c r="M163" s="86" t="s">
        <v>59</v>
      </c>
      <c r="N163" s="86" t="s">
        <v>60</v>
      </c>
      <c r="O163" s="88"/>
    </row>
    <row r="164" spans="1:15" ht="28.5" customHeight="1">
      <c r="A164" s="91"/>
      <c r="B164" s="129"/>
      <c r="C164" s="91"/>
      <c r="D164" s="91"/>
      <c r="E164" s="86"/>
      <c r="F164" s="86"/>
      <c r="G164" s="86"/>
      <c r="H164" s="86"/>
      <c r="I164" s="29" t="s">
        <v>146</v>
      </c>
      <c r="J164" s="29" t="s">
        <v>147</v>
      </c>
      <c r="K164" s="29" t="s">
        <v>148</v>
      </c>
      <c r="L164" s="29" t="s">
        <v>149</v>
      </c>
      <c r="M164" s="86"/>
      <c r="N164" s="86"/>
      <c r="O164" s="88"/>
    </row>
    <row r="165" spans="1:15" ht="35.25" customHeight="1">
      <c r="A165" s="91"/>
      <c r="B165" s="129"/>
      <c r="C165" s="91"/>
      <c r="D165" s="91"/>
      <c r="E165" s="30">
        <v>100</v>
      </c>
      <c r="F165" s="30">
        <v>0</v>
      </c>
      <c r="G165" s="30">
        <v>0</v>
      </c>
      <c r="H165" s="30">
        <v>100</v>
      </c>
      <c r="I165" s="30">
        <v>100</v>
      </c>
      <c r="J165" s="30">
        <v>100</v>
      </c>
      <c r="K165" s="30">
        <v>100</v>
      </c>
      <c r="L165" s="30">
        <v>100</v>
      </c>
      <c r="M165" s="30">
        <v>0</v>
      </c>
      <c r="N165" s="30">
        <v>0</v>
      </c>
      <c r="O165" s="89"/>
    </row>
    <row r="166" spans="1:15" ht="28.5" customHeight="1">
      <c r="A166" s="91" t="s">
        <v>432</v>
      </c>
      <c r="B166" s="123" t="s">
        <v>211</v>
      </c>
      <c r="C166" s="126"/>
      <c r="D166" s="31" t="s">
        <v>17</v>
      </c>
      <c r="E166" s="49">
        <f>E167+E168+E169+E170</f>
        <v>308769</v>
      </c>
      <c r="F166" s="49">
        <f t="shared" ref="F166" si="83">F167+F168+F169+F170</f>
        <v>0</v>
      </c>
      <c r="G166" s="49">
        <f t="shared" ref="G166" si="84">G167+G168+G169+G170</f>
        <v>0</v>
      </c>
      <c r="H166" s="90">
        <f>H167+H168+H169+H170</f>
        <v>102923</v>
      </c>
      <c r="I166" s="90"/>
      <c r="J166" s="90"/>
      <c r="K166" s="90"/>
      <c r="L166" s="90"/>
      <c r="M166" s="49">
        <f>M167+M168+M169+M170</f>
        <v>102923</v>
      </c>
      <c r="N166" s="49">
        <f t="shared" ref="N166" si="85">N167+N168+N169+N170</f>
        <v>102923</v>
      </c>
      <c r="O166" s="87" t="s">
        <v>351</v>
      </c>
    </row>
    <row r="167" spans="1:15" ht="28.5" customHeight="1">
      <c r="A167" s="91"/>
      <c r="B167" s="124"/>
      <c r="C167" s="127"/>
      <c r="D167" s="31" t="s">
        <v>23</v>
      </c>
      <c r="E167" s="49">
        <f>F167+G167+H167+M167+N167</f>
        <v>308769</v>
      </c>
      <c r="F167" s="49">
        <v>0</v>
      </c>
      <c r="G167" s="49">
        <v>0</v>
      </c>
      <c r="H167" s="90">
        <v>102923</v>
      </c>
      <c r="I167" s="90"/>
      <c r="J167" s="90"/>
      <c r="K167" s="90"/>
      <c r="L167" s="90"/>
      <c r="M167" s="49">
        <v>102923</v>
      </c>
      <c r="N167" s="49">
        <v>102923</v>
      </c>
      <c r="O167" s="88"/>
    </row>
    <row r="168" spans="1:15" ht="34.5" customHeight="1">
      <c r="A168" s="91"/>
      <c r="B168" s="124"/>
      <c r="C168" s="127"/>
      <c r="D168" s="31" t="s">
        <v>1</v>
      </c>
      <c r="E168" s="49">
        <f t="shared" ref="E168:E170" si="86">F168+G168+H168+M168+N168</f>
        <v>0</v>
      </c>
      <c r="F168" s="49">
        <v>0</v>
      </c>
      <c r="G168" s="49">
        <v>0</v>
      </c>
      <c r="H168" s="90">
        <v>0</v>
      </c>
      <c r="I168" s="90"/>
      <c r="J168" s="90"/>
      <c r="K168" s="90"/>
      <c r="L168" s="90"/>
      <c r="M168" s="49">
        <v>0</v>
      </c>
      <c r="N168" s="49">
        <v>0</v>
      </c>
      <c r="O168" s="88"/>
    </row>
    <row r="169" spans="1:15" ht="34.5" customHeight="1">
      <c r="A169" s="91"/>
      <c r="B169" s="124"/>
      <c r="C169" s="127"/>
      <c r="D169" s="31" t="s">
        <v>18</v>
      </c>
      <c r="E169" s="49">
        <f t="shared" si="86"/>
        <v>0</v>
      </c>
      <c r="F169" s="49">
        <v>0</v>
      </c>
      <c r="G169" s="49">
        <v>0</v>
      </c>
      <c r="H169" s="90">
        <v>0</v>
      </c>
      <c r="I169" s="90"/>
      <c r="J169" s="90"/>
      <c r="K169" s="90"/>
      <c r="L169" s="90"/>
      <c r="M169" s="49">
        <v>0</v>
      </c>
      <c r="N169" s="49">
        <v>0</v>
      </c>
      <c r="O169" s="88"/>
    </row>
    <row r="170" spans="1:15" ht="21" customHeight="1">
      <c r="A170" s="91"/>
      <c r="B170" s="125"/>
      <c r="C170" s="128"/>
      <c r="D170" s="31" t="s">
        <v>2</v>
      </c>
      <c r="E170" s="49">
        <f t="shared" si="86"/>
        <v>0</v>
      </c>
      <c r="F170" s="49">
        <v>0</v>
      </c>
      <c r="G170" s="49">
        <v>0</v>
      </c>
      <c r="H170" s="90">
        <v>0</v>
      </c>
      <c r="I170" s="90"/>
      <c r="J170" s="90"/>
      <c r="K170" s="90"/>
      <c r="L170" s="90"/>
      <c r="M170" s="49">
        <v>0</v>
      </c>
      <c r="N170" s="49">
        <v>0</v>
      </c>
      <c r="O170" s="88"/>
    </row>
    <row r="171" spans="1:15" ht="28.5" customHeight="1">
      <c r="A171" s="91"/>
      <c r="B171" s="129" t="s">
        <v>392</v>
      </c>
      <c r="C171" s="91"/>
      <c r="D171" s="91"/>
      <c r="E171" s="86" t="s">
        <v>57</v>
      </c>
      <c r="F171" s="86" t="s">
        <v>58</v>
      </c>
      <c r="G171" s="86" t="s">
        <v>199</v>
      </c>
      <c r="H171" s="86" t="s">
        <v>3</v>
      </c>
      <c r="I171" s="92" t="s">
        <v>150</v>
      </c>
      <c r="J171" s="92"/>
      <c r="K171" s="92"/>
      <c r="L171" s="92"/>
      <c r="M171" s="86" t="s">
        <v>59</v>
      </c>
      <c r="N171" s="86" t="s">
        <v>60</v>
      </c>
      <c r="O171" s="88"/>
    </row>
    <row r="172" spans="1:15" ht="28.5" customHeight="1">
      <c r="A172" s="91"/>
      <c r="B172" s="129"/>
      <c r="C172" s="91"/>
      <c r="D172" s="91"/>
      <c r="E172" s="86"/>
      <c r="F172" s="86"/>
      <c r="G172" s="86"/>
      <c r="H172" s="86"/>
      <c r="I172" s="29" t="s">
        <v>146</v>
      </c>
      <c r="J172" s="29" t="s">
        <v>147</v>
      </c>
      <c r="K172" s="29" t="s">
        <v>148</v>
      </c>
      <c r="L172" s="29" t="s">
        <v>149</v>
      </c>
      <c r="M172" s="86"/>
      <c r="N172" s="86"/>
      <c r="O172" s="88"/>
    </row>
    <row r="173" spans="1:15" ht="22.5" customHeight="1">
      <c r="A173" s="91"/>
      <c r="B173" s="129"/>
      <c r="C173" s="91"/>
      <c r="D173" s="91"/>
      <c r="E173" s="30">
        <v>100</v>
      </c>
      <c r="F173" s="30">
        <v>0</v>
      </c>
      <c r="G173" s="30">
        <v>0</v>
      </c>
      <c r="H173" s="30">
        <v>100</v>
      </c>
      <c r="I173" s="30">
        <v>100</v>
      </c>
      <c r="J173" s="30">
        <v>100</v>
      </c>
      <c r="K173" s="30">
        <v>100</v>
      </c>
      <c r="L173" s="30">
        <v>100</v>
      </c>
      <c r="M173" s="30">
        <v>100</v>
      </c>
      <c r="N173" s="30">
        <v>100</v>
      </c>
      <c r="O173" s="89"/>
    </row>
    <row r="174" spans="1:15" ht="24.75" customHeight="1">
      <c r="A174" s="119" t="s">
        <v>433</v>
      </c>
      <c r="B174" s="123" t="s">
        <v>210</v>
      </c>
      <c r="C174" s="126"/>
      <c r="D174" s="31" t="s">
        <v>17</v>
      </c>
      <c r="E174" s="49">
        <f>E175+E176+E177+E178</f>
        <v>168214.1764</v>
      </c>
      <c r="F174" s="49">
        <f t="shared" ref="F174" si="87">F175+F176+F177+F178</f>
        <v>0</v>
      </c>
      <c r="G174" s="49">
        <f t="shared" ref="G174" si="88">G175+G176+G177+G178</f>
        <v>0</v>
      </c>
      <c r="H174" s="90">
        <f>H175+H176+H177+H178</f>
        <v>54657</v>
      </c>
      <c r="I174" s="90"/>
      <c r="J174" s="90"/>
      <c r="K174" s="90"/>
      <c r="L174" s="90"/>
      <c r="M174" s="49">
        <f>M175+M176+M177+M178</f>
        <v>54580.176399999997</v>
      </c>
      <c r="N174" s="49">
        <f t="shared" ref="N174" si="89">N175+N176+N177+N178</f>
        <v>58977</v>
      </c>
      <c r="O174" s="87" t="s">
        <v>351</v>
      </c>
    </row>
    <row r="175" spans="1:15" ht="28.5" customHeight="1">
      <c r="A175" s="120"/>
      <c r="B175" s="124"/>
      <c r="C175" s="127"/>
      <c r="D175" s="31" t="s">
        <v>23</v>
      </c>
      <c r="E175" s="49">
        <f>F175+G175+H175+M175+N175</f>
        <v>0</v>
      </c>
      <c r="F175" s="49">
        <v>0</v>
      </c>
      <c r="G175" s="49">
        <v>0</v>
      </c>
      <c r="H175" s="90">
        <v>0</v>
      </c>
      <c r="I175" s="90"/>
      <c r="J175" s="90"/>
      <c r="K175" s="90"/>
      <c r="L175" s="90"/>
      <c r="M175" s="49">
        <v>0</v>
      </c>
      <c r="N175" s="49">
        <v>0</v>
      </c>
      <c r="O175" s="88"/>
    </row>
    <row r="176" spans="1:15" ht="38.25" customHeight="1">
      <c r="A176" s="120"/>
      <c r="B176" s="124"/>
      <c r="C176" s="127"/>
      <c r="D176" s="31" t="s">
        <v>1</v>
      </c>
      <c r="E176" s="49">
        <f t="shared" ref="E176:E178" si="90">F176+G176+H176+M176+N176</f>
        <v>0</v>
      </c>
      <c r="F176" s="49">
        <v>0</v>
      </c>
      <c r="G176" s="49">
        <v>0</v>
      </c>
      <c r="H176" s="90">
        <v>0</v>
      </c>
      <c r="I176" s="90"/>
      <c r="J176" s="90"/>
      <c r="K176" s="90"/>
      <c r="L176" s="90"/>
      <c r="M176" s="49">
        <v>0</v>
      </c>
      <c r="N176" s="49">
        <v>0</v>
      </c>
      <c r="O176" s="88"/>
    </row>
    <row r="177" spans="1:15" ht="36" customHeight="1">
      <c r="A177" s="120"/>
      <c r="B177" s="124"/>
      <c r="C177" s="127"/>
      <c r="D177" s="31" t="s">
        <v>18</v>
      </c>
      <c r="E177" s="49">
        <f t="shared" si="90"/>
        <v>168214.1764</v>
      </c>
      <c r="F177" s="49">
        <v>0</v>
      </c>
      <c r="G177" s="49">
        <v>0</v>
      </c>
      <c r="H177" s="90">
        <f>54527+130</f>
        <v>54657</v>
      </c>
      <c r="I177" s="90"/>
      <c r="J177" s="90"/>
      <c r="K177" s="90"/>
      <c r="L177" s="90"/>
      <c r="M177" s="49">
        <f>56708-2127.8236</f>
        <v>54580.176399999997</v>
      </c>
      <c r="N177" s="49">
        <v>58977</v>
      </c>
      <c r="O177" s="88"/>
    </row>
    <row r="178" spans="1:15" ht="28.5" customHeight="1">
      <c r="A178" s="120"/>
      <c r="B178" s="125"/>
      <c r="C178" s="128"/>
      <c r="D178" s="31" t="s">
        <v>2</v>
      </c>
      <c r="E178" s="49">
        <f t="shared" si="90"/>
        <v>0</v>
      </c>
      <c r="F178" s="49">
        <v>0</v>
      </c>
      <c r="G178" s="49">
        <v>0</v>
      </c>
      <c r="H178" s="90">
        <v>0</v>
      </c>
      <c r="I178" s="90"/>
      <c r="J178" s="90"/>
      <c r="K178" s="90"/>
      <c r="L178" s="90"/>
      <c r="M178" s="49">
        <v>0</v>
      </c>
      <c r="N178" s="49">
        <v>0</v>
      </c>
      <c r="O178" s="88"/>
    </row>
    <row r="179" spans="1:15">
      <c r="A179" s="120"/>
      <c r="B179" s="110" t="s">
        <v>104</v>
      </c>
      <c r="C179" s="119"/>
      <c r="D179" s="91"/>
      <c r="E179" s="86" t="s">
        <v>57</v>
      </c>
      <c r="F179" s="86" t="s">
        <v>58</v>
      </c>
      <c r="G179" s="86" t="s">
        <v>199</v>
      </c>
      <c r="H179" s="86" t="s">
        <v>3</v>
      </c>
      <c r="I179" s="92" t="s">
        <v>150</v>
      </c>
      <c r="J179" s="92"/>
      <c r="K179" s="92"/>
      <c r="L179" s="92"/>
      <c r="M179" s="86" t="s">
        <v>59</v>
      </c>
      <c r="N179" s="86" t="s">
        <v>60</v>
      </c>
      <c r="O179" s="88"/>
    </row>
    <row r="180" spans="1:15" ht="22.5">
      <c r="A180" s="120"/>
      <c r="B180" s="110"/>
      <c r="C180" s="120"/>
      <c r="D180" s="91"/>
      <c r="E180" s="86"/>
      <c r="F180" s="86"/>
      <c r="G180" s="86"/>
      <c r="H180" s="86"/>
      <c r="I180" s="29" t="s">
        <v>146</v>
      </c>
      <c r="J180" s="29" t="s">
        <v>147</v>
      </c>
      <c r="K180" s="29" t="s">
        <v>148</v>
      </c>
      <c r="L180" s="29" t="s">
        <v>149</v>
      </c>
      <c r="M180" s="86"/>
      <c r="N180" s="86"/>
      <c r="O180" s="88"/>
    </row>
    <row r="181" spans="1:15" ht="42" customHeight="1">
      <c r="A181" s="122"/>
      <c r="B181" s="110"/>
      <c r="C181" s="122"/>
      <c r="D181" s="91"/>
      <c r="E181" s="30">
        <v>100</v>
      </c>
      <c r="F181" s="66">
        <v>0</v>
      </c>
      <c r="G181" s="66">
        <v>0</v>
      </c>
      <c r="H181" s="66">
        <v>100</v>
      </c>
      <c r="I181" s="66">
        <v>100</v>
      </c>
      <c r="J181" s="66">
        <v>100</v>
      </c>
      <c r="K181" s="66">
        <v>100</v>
      </c>
      <c r="L181" s="66">
        <v>100</v>
      </c>
      <c r="M181" s="66">
        <v>100</v>
      </c>
      <c r="N181" s="66">
        <v>100</v>
      </c>
      <c r="O181" s="89"/>
    </row>
    <row r="182" spans="1:15" ht="21" customHeight="1">
      <c r="A182" s="91" t="s">
        <v>434</v>
      </c>
      <c r="B182" s="123" t="s">
        <v>209</v>
      </c>
      <c r="C182" s="126"/>
      <c r="D182" s="31" t="s">
        <v>17</v>
      </c>
      <c r="E182" s="49">
        <f>E183+E184+E185+E186</f>
        <v>14205</v>
      </c>
      <c r="F182" s="49">
        <f t="shared" ref="F182" si="91">F183+F184+F185+F186</f>
        <v>0</v>
      </c>
      <c r="G182" s="49">
        <f t="shared" ref="G182" si="92">G183+G184+G185+G186</f>
        <v>0</v>
      </c>
      <c r="H182" s="90">
        <f>H183+H184+H185+H186</f>
        <v>4375</v>
      </c>
      <c r="I182" s="90"/>
      <c r="J182" s="90"/>
      <c r="K182" s="90"/>
      <c r="L182" s="90"/>
      <c r="M182" s="49">
        <f>M183+M184+M185+M186</f>
        <v>4915</v>
      </c>
      <c r="N182" s="49">
        <f t="shared" ref="N182" si="93">N183+N184+N185+N186</f>
        <v>4915</v>
      </c>
      <c r="O182" s="87" t="s">
        <v>351</v>
      </c>
    </row>
    <row r="183" spans="1:15" ht="22.5">
      <c r="A183" s="91"/>
      <c r="B183" s="124"/>
      <c r="C183" s="127"/>
      <c r="D183" s="31" t="s">
        <v>23</v>
      </c>
      <c r="E183" s="49">
        <f>F183+G183+H183+M183+N183</f>
        <v>10795</v>
      </c>
      <c r="F183" s="49">
        <v>0</v>
      </c>
      <c r="G183" s="49">
        <v>0</v>
      </c>
      <c r="H183" s="90">
        <f>3735-410</f>
        <v>3325</v>
      </c>
      <c r="I183" s="90"/>
      <c r="J183" s="90"/>
      <c r="K183" s="90"/>
      <c r="L183" s="90"/>
      <c r="M183" s="49">
        <v>3735</v>
      </c>
      <c r="N183" s="49">
        <v>3735</v>
      </c>
      <c r="O183" s="88"/>
    </row>
    <row r="184" spans="1:15" ht="33.75">
      <c r="A184" s="91"/>
      <c r="B184" s="124"/>
      <c r="C184" s="127"/>
      <c r="D184" s="31" t="s">
        <v>1</v>
      </c>
      <c r="E184" s="49">
        <f t="shared" ref="E184:E186" si="94">F184+G184+H184+M184+N184</f>
        <v>0</v>
      </c>
      <c r="F184" s="49">
        <v>0</v>
      </c>
      <c r="G184" s="49">
        <v>0</v>
      </c>
      <c r="H184" s="90">
        <v>0</v>
      </c>
      <c r="I184" s="90"/>
      <c r="J184" s="90"/>
      <c r="K184" s="90"/>
      <c r="L184" s="90"/>
      <c r="M184" s="49">
        <v>0</v>
      </c>
      <c r="N184" s="49">
        <v>0</v>
      </c>
      <c r="O184" s="88"/>
    </row>
    <row r="185" spans="1:15" ht="33.75">
      <c r="A185" s="91"/>
      <c r="B185" s="124"/>
      <c r="C185" s="127"/>
      <c r="D185" s="31" t="s">
        <v>18</v>
      </c>
      <c r="E185" s="49">
        <f t="shared" si="94"/>
        <v>3410</v>
      </c>
      <c r="F185" s="49">
        <v>0</v>
      </c>
      <c r="G185" s="49">
        <v>0</v>
      </c>
      <c r="H185" s="90">
        <f>1180-130</f>
        <v>1050</v>
      </c>
      <c r="I185" s="90"/>
      <c r="J185" s="90"/>
      <c r="K185" s="90"/>
      <c r="L185" s="90"/>
      <c r="M185" s="49">
        <v>1180</v>
      </c>
      <c r="N185" s="49">
        <v>1180</v>
      </c>
      <c r="O185" s="88"/>
    </row>
    <row r="186" spans="1:15" ht="23.25" customHeight="1">
      <c r="A186" s="91"/>
      <c r="B186" s="125"/>
      <c r="C186" s="128"/>
      <c r="D186" s="31" t="s">
        <v>2</v>
      </c>
      <c r="E186" s="49">
        <f t="shared" si="94"/>
        <v>0</v>
      </c>
      <c r="F186" s="49">
        <v>0</v>
      </c>
      <c r="G186" s="49">
        <v>0</v>
      </c>
      <c r="H186" s="90">
        <v>0</v>
      </c>
      <c r="I186" s="90"/>
      <c r="J186" s="90"/>
      <c r="K186" s="90"/>
      <c r="L186" s="90"/>
      <c r="M186" s="49">
        <v>0</v>
      </c>
      <c r="N186" s="49">
        <v>0</v>
      </c>
      <c r="O186" s="88"/>
    </row>
    <row r="187" spans="1:15" ht="28.5" customHeight="1">
      <c r="A187" s="91"/>
      <c r="B187" s="123" t="s">
        <v>393</v>
      </c>
      <c r="C187" s="91"/>
      <c r="D187" s="91"/>
      <c r="E187" s="86" t="s">
        <v>57</v>
      </c>
      <c r="F187" s="86" t="s">
        <v>58</v>
      </c>
      <c r="G187" s="86" t="s">
        <v>199</v>
      </c>
      <c r="H187" s="86" t="s">
        <v>3</v>
      </c>
      <c r="I187" s="92" t="s">
        <v>150</v>
      </c>
      <c r="J187" s="92"/>
      <c r="K187" s="92"/>
      <c r="L187" s="92"/>
      <c r="M187" s="86" t="s">
        <v>59</v>
      </c>
      <c r="N187" s="86" t="s">
        <v>60</v>
      </c>
      <c r="O187" s="88"/>
    </row>
    <row r="188" spans="1:15" ht="28.5" customHeight="1">
      <c r="A188" s="91"/>
      <c r="B188" s="124"/>
      <c r="C188" s="91"/>
      <c r="D188" s="91"/>
      <c r="E188" s="86"/>
      <c r="F188" s="86"/>
      <c r="G188" s="86"/>
      <c r="H188" s="86"/>
      <c r="I188" s="29" t="s">
        <v>146</v>
      </c>
      <c r="J188" s="29" t="s">
        <v>147</v>
      </c>
      <c r="K188" s="29" t="s">
        <v>148</v>
      </c>
      <c r="L188" s="29" t="s">
        <v>149</v>
      </c>
      <c r="M188" s="86"/>
      <c r="N188" s="86"/>
      <c r="O188" s="88"/>
    </row>
    <row r="189" spans="1:15" ht="101.25" customHeight="1">
      <c r="A189" s="119"/>
      <c r="B189" s="124"/>
      <c r="C189" s="119"/>
      <c r="D189" s="91"/>
      <c r="E189" s="30">
        <v>100</v>
      </c>
      <c r="F189" s="30">
        <v>0</v>
      </c>
      <c r="G189" s="30">
        <v>0</v>
      </c>
      <c r="H189" s="30">
        <v>100</v>
      </c>
      <c r="I189" s="30">
        <v>100</v>
      </c>
      <c r="J189" s="30">
        <v>100</v>
      </c>
      <c r="K189" s="30">
        <v>100</v>
      </c>
      <c r="L189" s="30">
        <v>100</v>
      </c>
      <c r="M189" s="30">
        <v>100</v>
      </c>
      <c r="N189" s="30">
        <v>100</v>
      </c>
      <c r="O189" s="89"/>
    </row>
    <row r="190" spans="1:15" ht="21.75" customHeight="1">
      <c r="A190" s="91" t="s">
        <v>435</v>
      </c>
      <c r="B190" s="108" t="s">
        <v>29</v>
      </c>
      <c r="C190" s="92"/>
      <c r="D190" s="20" t="s">
        <v>17</v>
      </c>
      <c r="E190" s="49">
        <f>E191+E192+E193+E194</f>
        <v>455377.98608</v>
      </c>
      <c r="F190" s="49">
        <f t="shared" ref="F190" si="95">F191+F192+F193+F194</f>
        <v>102016.28959</v>
      </c>
      <c r="G190" s="49">
        <f t="shared" ref="G190" si="96">G191+G192+G193+G194</f>
        <v>105071.29049000001</v>
      </c>
      <c r="H190" s="90">
        <f>H191+H192+H193+H194</f>
        <v>85687.5</v>
      </c>
      <c r="I190" s="90"/>
      <c r="J190" s="90"/>
      <c r="K190" s="90"/>
      <c r="L190" s="90"/>
      <c r="M190" s="49">
        <f>M191+M192+M193+M194</f>
        <v>92697.016000000003</v>
      </c>
      <c r="N190" s="49">
        <f t="shared" ref="N190" si="97">N191+N192+N193+N194</f>
        <v>69905.89</v>
      </c>
      <c r="O190" s="86"/>
    </row>
    <row r="191" spans="1:15" ht="22.5">
      <c r="A191" s="91"/>
      <c r="B191" s="108"/>
      <c r="C191" s="92"/>
      <c r="D191" s="20" t="s">
        <v>23</v>
      </c>
      <c r="E191" s="49">
        <f>F191+G191+H191+M191+N191</f>
        <v>214559.79669000002</v>
      </c>
      <c r="F191" s="49">
        <f>F196+F204+F212+F220+F228+F236+F244+F252+F260+F268</f>
        <v>50459.396739999996</v>
      </c>
      <c r="G191" s="49">
        <f>G196+G204+G212+G220+G228+G236+G244+G252+G260+G268</f>
        <v>50789.454410000006</v>
      </c>
      <c r="H191" s="90">
        <f>H196+H204+H212+H220+H228+H236+H244+H252+H260+H268</f>
        <v>38173.279450000002</v>
      </c>
      <c r="I191" s="90"/>
      <c r="J191" s="90"/>
      <c r="K191" s="90"/>
      <c r="L191" s="90"/>
      <c r="M191" s="49">
        <f>M196+M204+M212+M220+M228+M236+M244+M252+M260+M268</f>
        <v>46739.697520000002</v>
      </c>
      <c r="N191" s="49">
        <f>N196+N204+N212+N220+N228+N236+N244+N252+N260+N268</f>
        <v>28397.968570000001</v>
      </c>
      <c r="O191" s="86"/>
    </row>
    <row r="192" spans="1:15" ht="33.75">
      <c r="A192" s="91"/>
      <c r="B192" s="108"/>
      <c r="C192" s="92"/>
      <c r="D192" s="20" t="s">
        <v>1</v>
      </c>
      <c r="E192" s="49">
        <f t="shared" ref="E192:E194" si="98">F192+G192+H192+M192+N192</f>
        <v>172510.61661000003</v>
      </c>
      <c r="F192" s="49">
        <f t="shared" ref="F192:G194" si="99">F197+F205+F213+F221+F229+F237+F245+F253+F261+F269</f>
        <v>29830.535670000001</v>
      </c>
      <c r="G192" s="49">
        <f t="shared" si="99"/>
        <v>32134.86608</v>
      </c>
      <c r="H192" s="90">
        <f t="shared" ref="H192:H194" si="100">H197+H205+H213+H221+H229+H237+H245+H253+H261+H269</f>
        <v>39195.068550000004</v>
      </c>
      <c r="I192" s="90"/>
      <c r="J192" s="90"/>
      <c r="K192" s="90"/>
      <c r="L192" s="90"/>
      <c r="M192" s="49">
        <f t="shared" ref="M192:N192" si="101">M197+M205+M213+M221+M229+M237+M245+M253+M261+M269</f>
        <v>36760.21488</v>
      </c>
      <c r="N192" s="49">
        <f t="shared" si="101"/>
        <v>34589.931429999997</v>
      </c>
      <c r="O192" s="86"/>
    </row>
    <row r="193" spans="1:15" ht="33.75">
      <c r="A193" s="91"/>
      <c r="B193" s="108"/>
      <c r="C193" s="92"/>
      <c r="D193" s="20" t="s">
        <v>18</v>
      </c>
      <c r="E193" s="49">
        <f t="shared" si="98"/>
        <v>68307.572780000002</v>
      </c>
      <c r="F193" s="49">
        <f t="shared" si="99"/>
        <v>21726.357179999999</v>
      </c>
      <c r="G193" s="49">
        <f t="shared" si="99"/>
        <v>22146.97</v>
      </c>
      <c r="H193" s="90">
        <f t="shared" si="100"/>
        <v>8319.152</v>
      </c>
      <c r="I193" s="90"/>
      <c r="J193" s="90"/>
      <c r="K193" s="90"/>
      <c r="L193" s="90"/>
      <c r="M193" s="49">
        <f t="shared" ref="M193:N193" si="102">M198+M206+M214+M222+M230+M238+M246+M254+M262+M270</f>
        <v>9197.1036000000004</v>
      </c>
      <c r="N193" s="49">
        <f t="shared" si="102"/>
        <v>6917.99</v>
      </c>
      <c r="O193" s="86"/>
    </row>
    <row r="194" spans="1:15" ht="22.5">
      <c r="A194" s="91"/>
      <c r="B194" s="108"/>
      <c r="C194" s="92"/>
      <c r="D194" s="20" t="s">
        <v>2</v>
      </c>
      <c r="E194" s="49">
        <f t="shared" si="98"/>
        <v>0</v>
      </c>
      <c r="F194" s="49">
        <f t="shared" si="99"/>
        <v>0</v>
      </c>
      <c r="G194" s="49">
        <f t="shared" si="99"/>
        <v>0</v>
      </c>
      <c r="H194" s="90">
        <f t="shared" si="100"/>
        <v>0</v>
      </c>
      <c r="I194" s="90"/>
      <c r="J194" s="90"/>
      <c r="K194" s="90"/>
      <c r="L194" s="90"/>
      <c r="M194" s="49">
        <f t="shared" ref="M194:N194" si="103">M199+M207+M215+M223+M231+M239+M247+M255+M263+M271</f>
        <v>0</v>
      </c>
      <c r="N194" s="49">
        <f t="shared" si="103"/>
        <v>0</v>
      </c>
      <c r="O194" s="86"/>
    </row>
    <row r="195" spans="1:15" ht="21.75" hidden="1" customHeight="1">
      <c r="A195" s="91" t="s">
        <v>10</v>
      </c>
      <c r="B195" s="108" t="s">
        <v>33</v>
      </c>
      <c r="C195" s="118"/>
      <c r="D195" s="20" t="s">
        <v>17</v>
      </c>
      <c r="E195" s="49">
        <f>E196+E197+E198+E199</f>
        <v>0</v>
      </c>
      <c r="F195" s="49">
        <f t="shared" ref="F195" si="104">F196+F197+F198+F199</f>
        <v>0</v>
      </c>
      <c r="G195" s="49">
        <f t="shared" ref="G195" si="105">G196+G197+G198+G199</f>
        <v>0</v>
      </c>
      <c r="H195" s="90">
        <f>H196+H197+H198+H199</f>
        <v>0</v>
      </c>
      <c r="I195" s="90"/>
      <c r="J195" s="90"/>
      <c r="K195" s="90"/>
      <c r="L195" s="90"/>
      <c r="M195" s="49">
        <f>M196+M197+M198+M199</f>
        <v>0</v>
      </c>
      <c r="N195" s="49">
        <f t="shared" ref="N195" si="106">N196+N197+N198+N199</f>
        <v>0</v>
      </c>
      <c r="O195" s="87" t="s">
        <v>351</v>
      </c>
    </row>
    <row r="196" spans="1:15" ht="22.5" hidden="1">
      <c r="A196" s="91"/>
      <c r="B196" s="108"/>
      <c r="C196" s="118"/>
      <c r="D196" s="20" t="s">
        <v>23</v>
      </c>
      <c r="E196" s="49">
        <f>F196+G196+H196+M196+N196</f>
        <v>0</v>
      </c>
      <c r="F196" s="49">
        <v>0</v>
      </c>
      <c r="G196" s="49">
        <v>0</v>
      </c>
      <c r="H196" s="90">
        <v>0</v>
      </c>
      <c r="I196" s="90"/>
      <c r="J196" s="90"/>
      <c r="K196" s="90"/>
      <c r="L196" s="90"/>
      <c r="M196" s="49">
        <v>0</v>
      </c>
      <c r="N196" s="49">
        <v>0</v>
      </c>
      <c r="O196" s="88"/>
    </row>
    <row r="197" spans="1:15" ht="33.75" hidden="1">
      <c r="A197" s="91"/>
      <c r="B197" s="108"/>
      <c r="C197" s="118"/>
      <c r="D197" s="20" t="s">
        <v>1</v>
      </c>
      <c r="E197" s="49">
        <f t="shared" ref="E197:E199" si="107">F197+G197+H197+M197+N197</f>
        <v>0</v>
      </c>
      <c r="F197" s="49">
        <v>0</v>
      </c>
      <c r="G197" s="49">
        <v>0</v>
      </c>
      <c r="H197" s="90">
        <v>0</v>
      </c>
      <c r="I197" s="90"/>
      <c r="J197" s="90"/>
      <c r="K197" s="90"/>
      <c r="L197" s="90"/>
      <c r="M197" s="49">
        <v>0</v>
      </c>
      <c r="N197" s="49">
        <v>0</v>
      </c>
      <c r="O197" s="88"/>
    </row>
    <row r="198" spans="1:15" ht="33.75" hidden="1">
      <c r="A198" s="91"/>
      <c r="B198" s="108"/>
      <c r="C198" s="118"/>
      <c r="D198" s="20" t="s">
        <v>18</v>
      </c>
      <c r="E198" s="49">
        <f t="shared" si="107"/>
        <v>0</v>
      </c>
      <c r="F198" s="49">
        <v>0</v>
      </c>
      <c r="G198" s="49">
        <v>0</v>
      </c>
      <c r="H198" s="90">
        <v>0</v>
      </c>
      <c r="I198" s="90"/>
      <c r="J198" s="90"/>
      <c r="K198" s="90"/>
      <c r="L198" s="90"/>
      <c r="M198" s="49">
        <v>0</v>
      </c>
      <c r="N198" s="49">
        <v>0</v>
      </c>
      <c r="O198" s="88"/>
    </row>
    <row r="199" spans="1:15" ht="22.5" hidden="1">
      <c r="A199" s="91"/>
      <c r="B199" s="108"/>
      <c r="C199" s="118"/>
      <c r="D199" s="20" t="s">
        <v>2</v>
      </c>
      <c r="E199" s="49">
        <f t="shared" si="107"/>
        <v>0</v>
      </c>
      <c r="F199" s="49">
        <v>0</v>
      </c>
      <c r="G199" s="49">
        <v>0</v>
      </c>
      <c r="H199" s="90">
        <v>0</v>
      </c>
      <c r="I199" s="90"/>
      <c r="J199" s="90"/>
      <c r="K199" s="90"/>
      <c r="L199" s="90"/>
      <c r="M199" s="49">
        <v>0</v>
      </c>
      <c r="N199" s="49">
        <v>0</v>
      </c>
      <c r="O199" s="88"/>
    </row>
    <row r="200" spans="1:15" ht="20.25" hidden="1" customHeight="1">
      <c r="A200" s="91"/>
      <c r="B200" s="110" t="s">
        <v>102</v>
      </c>
      <c r="C200" s="91"/>
      <c r="D200" s="91"/>
      <c r="E200" s="86" t="s">
        <v>57</v>
      </c>
      <c r="F200" s="86" t="s">
        <v>58</v>
      </c>
      <c r="G200" s="86" t="s">
        <v>199</v>
      </c>
      <c r="H200" s="86" t="s">
        <v>3</v>
      </c>
      <c r="I200" s="92" t="s">
        <v>150</v>
      </c>
      <c r="J200" s="92"/>
      <c r="K200" s="92"/>
      <c r="L200" s="92"/>
      <c r="M200" s="86" t="s">
        <v>59</v>
      </c>
      <c r="N200" s="86" t="s">
        <v>60</v>
      </c>
      <c r="O200" s="88"/>
    </row>
    <row r="201" spans="1:15" ht="33" hidden="1" customHeight="1">
      <c r="A201" s="91"/>
      <c r="B201" s="110"/>
      <c r="C201" s="91"/>
      <c r="D201" s="91"/>
      <c r="E201" s="86"/>
      <c r="F201" s="86"/>
      <c r="G201" s="86"/>
      <c r="H201" s="86"/>
      <c r="I201" s="26" t="s">
        <v>146</v>
      </c>
      <c r="J201" s="26" t="s">
        <v>147</v>
      </c>
      <c r="K201" s="26" t="s">
        <v>148</v>
      </c>
      <c r="L201" s="26" t="s">
        <v>149</v>
      </c>
      <c r="M201" s="86"/>
      <c r="N201" s="86"/>
      <c r="O201" s="88"/>
    </row>
    <row r="202" spans="1:15" hidden="1">
      <c r="A202" s="91"/>
      <c r="B202" s="110"/>
      <c r="C202" s="91"/>
      <c r="D202" s="91"/>
      <c r="E202" s="17">
        <v>0</v>
      </c>
      <c r="F202" s="27">
        <v>0</v>
      </c>
      <c r="G202" s="17">
        <v>0</v>
      </c>
      <c r="H202" s="17"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89"/>
    </row>
    <row r="203" spans="1:15" ht="21.75" hidden="1" customHeight="1">
      <c r="A203" s="91" t="s">
        <v>11</v>
      </c>
      <c r="B203" s="108" t="s">
        <v>36</v>
      </c>
      <c r="C203" s="118"/>
      <c r="D203" s="20" t="s">
        <v>17</v>
      </c>
      <c r="E203" s="49">
        <f>E204+E205+E206+E207</f>
        <v>0</v>
      </c>
      <c r="F203" s="49">
        <f t="shared" ref="F203" si="108">F204+F205+F206+F207</f>
        <v>0</v>
      </c>
      <c r="G203" s="49">
        <f t="shared" ref="G203" si="109">G204+G205+G206+G207</f>
        <v>0</v>
      </c>
      <c r="H203" s="90">
        <f>H204+H205+H206+H207</f>
        <v>0</v>
      </c>
      <c r="I203" s="90"/>
      <c r="J203" s="90"/>
      <c r="K203" s="90"/>
      <c r="L203" s="90"/>
      <c r="M203" s="49">
        <f>M204+M205+M206+M207</f>
        <v>0</v>
      </c>
      <c r="N203" s="49">
        <f t="shared" ref="N203" si="110">N204+N205+N206+N207</f>
        <v>0</v>
      </c>
      <c r="O203" s="87" t="s">
        <v>351</v>
      </c>
    </row>
    <row r="204" spans="1:15" ht="22.5" hidden="1">
      <c r="A204" s="91"/>
      <c r="B204" s="108"/>
      <c r="C204" s="118"/>
      <c r="D204" s="20" t="s">
        <v>23</v>
      </c>
      <c r="E204" s="49">
        <f>F204+G204+H204+M204+N204</f>
        <v>0</v>
      </c>
      <c r="F204" s="49">
        <v>0</v>
      </c>
      <c r="G204" s="49">
        <v>0</v>
      </c>
      <c r="H204" s="90">
        <v>0</v>
      </c>
      <c r="I204" s="90"/>
      <c r="J204" s="90"/>
      <c r="K204" s="90"/>
      <c r="L204" s="90"/>
      <c r="M204" s="49">
        <v>0</v>
      </c>
      <c r="N204" s="49">
        <v>0</v>
      </c>
      <c r="O204" s="88"/>
    </row>
    <row r="205" spans="1:15" ht="33.75" hidden="1">
      <c r="A205" s="91"/>
      <c r="B205" s="108"/>
      <c r="C205" s="118"/>
      <c r="D205" s="20" t="s">
        <v>1</v>
      </c>
      <c r="E205" s="49">
        <f t="shared" ref="E205:E207" si="111">F205+G205+H205+M205+N205</f>
        <v>0</v>
      </c>
      <c r="F205" s="49">
        <v>0</v>
      </c>
      <c r="G205" s="49">
        <v>0</v>
      </c>
      <c r="H205" s="90">
        <v>0</v>
      </c>
      <c r="I205" s="90"/>
      <c r="J205" s="90"/>
      <c r="K205" s="90"/>
      <c r="L205" s="90"/>
      <c r="M205" s="49">
        <v>0</v>
      </c>
      <c r="N205" s="49">
        <v>0</v>
      </c>
      <c r="O205" s="88"/>
    </row>
    <row r="206" spans="1:15" ht="33.75" hidden="1">
      <c r="A206" s="91"/>
      <c r="B206" s="108"/>
      <c r="C206" s="118"/>
      <c r="D206" s="20" t="s">
        <v>18</v>
      </c>
      <c r="E206" s="49">
        <f t="shared" si="111"/>
        <v>0</v>
      </c>
      <c r="F206" s="49">
        <v>0</v>
      </c>
      <c r="G206" s="49">
        <v>0</v>
      </c>
      <c r="H206" s="90">
        <v>0</v>
      </c>
      <c r="I206" s="90"/>
      <c r="J206" s="90"/>
      <c r="K206" s="90"/>
      <c r="L206" s="90"/>
      <c r="M206" s="49">
        <v>0</v>
      </c>
      <c r="N206" s="49">
        <v>0</v>
      </c>
      <c r="O206" s="88"/>
    </row>
    <row r="207" spans="1:15" ht="22.5" hidden="1">
      <c r="A207" s="91"/>
      <c r="B207" s="108"/>
      <c r="C207" s="118"/>
      <c r="D207" s="20" t="s">
        <v>2</v>
      </c>
      <c r="E207" s="49">
        <f t="shared" si="111"/>
        <v>0</v>
      </c>
      <c r="F207" s="49">
        <v>0</v>
      </c>
      <c r="G207" s="49">
        <v>0</v>
      </c>
      <c r="H207" s="90">
        <v>0</v>
      </c>
      <c r="I207" s="90"/>
      <c r="J207" s="90"/>
      <c r="K207" s="90"/>
      <c r="L207" s="90"/>
      <c r="M207" s="49">
        <v>0</v>
      </c>
      <c r="N207" s="49">
        <v>0</v>
      </c>
      <c r="O207" s="88"/>
    </row>
    <row r="208" spans="1:15" ht="15" hidden="1" customHeight="1">
      <c r="A208" s="91"/>
      <c r="B208" s="110" t="s">
        <v>103</v>
      </c>
      <c r="C208" s="91"/>
      <c r="D208" s="91"/>
      <c r="E208" s="86" t="s">
        <v>57</v>
      </c>
      <c r="F208" s="86" t="s">
        <v>58</v>
      </c>
      <c r="G208" s="86" t="s">
        <v>199</v>
      </c>
      <c r="H208" s="86" t="s">
        <v>3</v>
      </c>
      <c r="I208" s="92" t="s">
        <v>150</v>
      </c>
      <c r="J208" s="92"/>
      <c r="K208" s="92"/>
      <c r="L208" s="92"/>
      <c r="M208" s="86" t="s">
        <v>59</v>
      </c>
      <c r="N208" s="86" t="s">
        <v>60</v>
      </c>
      <c r="O208" s="88"/>
    </row>
    <row r="209" spans="1:15" ht="22.5" hidden="1">
      <c r="A209" s="91"/>
      <c r="B209" s="110"/>
      <c r="C209" s="91"/>
      <c r="D209" s="91"/>
      <c r="E209" s="86"/>
      <c r="F209" s="86"/>
      <c r="G209" s="86"/>
      <c r="H209" s="86"/>
      <c r="I209" s="26" t="s">
        <v>146</v>
      </c>
      <c r="J209" s="26" t="s">
        <v>147</v>
      </c>
      <c r="K209" s="26" t="s">
        <v>148</v>
      </c>
      <c r="L209" s="26" t="s">
        <v>149</v>
      </c>
      <c r="M209" s="86"/>
      <c r="N209" s="86"/>
      <c r="O209" s="88"/>
    </row>
    <row r="210" spans="1:15" hidden="1">
      <c r="A210" s="91"/>
      <c r="B210" s="110"/>
      <c r="C210" s="91"/>
      <c r="D210" s="91"/>
      <c r="E210" s="44">
        <v>0</v>
      </c>
      <c r="F210" s="44">
        <v>0</v>
      </c>
      <c r="G210" s="44">
        <v>0</v>
      </c>
      <c r="H210" s="44">
        <v>0</v>
      </c>
      <c r="I210" s="44">
        <v>0</v>
      </c>
      <c r="J210" s="44">
        <v>0</v>
      </c>
      <c r="K210" s="44">
        <v>0</v>
      </c>
      <c r="L210" s="44">
        <v>0</v>
      </c>
      <c r="M210" s="44">
        <v>0</v>
      </c>
      <c r="N210" s="44">
        <v>0</v>
      </c>
      <c r="O210" s="89"/>
    </row>
    <row r="211" spans="1:15" ht="24.75" customHeight="1">
      <c r="A211" s="91" t="s">
        <v>436</v>
      </c>
      <c r="B211" s="108" t="s">
        <v>71</v>
      </c>
      <c r="C211" s="118"/>
      <c r="D211" s="20" t="s">
        <v>17</v>
      </c>
      <c r="E211" s="49">
        <f>E212+E213+E214+E215</f>
        <v>356010.51008000004</v>
      </c>
      <c r="F211" s="49">
        <f t="shared" ref="F211" si="112">F212+F213+F214+F215</f>
        <v>53268.813590000005</v>
      </c>
      <c r="G211" s="49">
        <f t="shared" ref="G211" si="113">G212+G213+G214+G215</f>
        <v>58399.290489999999</v>
      </c>
      <c r="H211" s="90">
        <f>H212+H213+H214+H215</f>
        <v>83191.5</v>
      </c>
      <c r="I211" s="90"/>
      <c r="J211" s="90"/>
      <c r="K211" s="90"/>
      <c r="L211" s="90"/>
      <c r="M211" s="49">
        <f>M212+M213+M214+M215</f>
        <v>91971.016000000003</v>
      </c>
      <c r="N211" s="49">
        <f t="shared" ref="N211" si="114">N212+N213+N214+N215</f>
        <v>69179.89</v>
      </c>
      <c r="O211" s="87" t="s">
        <v>351</v>
      </c>
    </row>
    <row r="212" spans="1:15" ht="22.5">
      <c r="A212" s="91"/>
      <c r="B212" s="108"/>
      <c r="C212" s="118"/>
      <c r="D212" s="20" t="s">
        <v>23</v>
      </c>
      <c r="E212" s="49">
        <f>F212+G212+H212+M212+N212</f>
        <v>146984.79669000002</v>
      </c>
      <c r="F212" s="53">
        <v>18111.39674</v>
      </c>
      <c r="G212" s="49">
        <f>22963.48409-3453.02968</f>
        <v>19510.454410000002</v>
      </c>
      <c r="H212" s="109">
        <f>24942.33145+10734.948</f>
        <v>35677.279450000002</v>
      </c>
      <c r="I212" s="90"/>
      <c r="J212" s="90"/>
      <c r="K212" s="90"/>
      <c r="L212" s="90"/>
      <c r="M212" s="49">
        <f>26863.28512+19150.4124</f>
        <v>46013.697520000002</v>
      </c>
      <c r="N212" s="49">
        <v>27671.968570000001</v>
      </c>
      <c r="O212" s="88"/>
    </row>
    <row r="213" spans="1:15" ht="33.75">
      <c r="A213" s="91"/>
      <c r="B213" s="108"/>
      <c r="C213" s="118"/>
      <c r="D213" s="20" t="s">
        <v>1</v>
      </c>
      <c r="E213" s="49">
        <f t="shared" ref="E213:E215" si="115">F213+G213+H213+M213+N213</f>
        <v>172510.61661000003</v>
      </c>
      <c r="F213" s="53">
        <v>29830.535670000001</v>
      </c>
      <c r="G213" s="49">
        <f>37822.20908-5687.343</f>
        <v>32134.86608</v>
      </c>
      <c r="H213" s="90">
        <v>39195.068550000004</v>
      </c>
      <c r="I213" s="90"/>
      <c r="J213" s="90"/>
      <c r="K213" s="90"/>
      <c r="L213" s="90"/>
      <c r="M213" s="49">
        <v>36760.21488</v>
      </c>
      <c r="N213" s="49">
        <v>34589.931429999997</v>
      </c>
      <c r="O213" s="88"/>
    </row>
    <row r="214" spans="1:15" ht="33.75">
      <c r="A214" s="91"/>
      <c r="B214" s="108"/>
      <c r="C214" s="118"/>
      <c r="D214" s="20" t="s">
        <v>18</v>
      </c>
      <c r="E214" s="49">
        <f t="shared" si="115"/>
        <v>36515.09678</v>
      </c>
      <c r="F214" s="53">
        <v>5326.8811800000003</v>
      </c>
      <c r="G214" s="49">
        <f>6753.97</f>
        <v>6753.97</v>
      </c>
      <c r="H214" s="90">
        <f>7126.38+1192.772</f>
        <v>8319.152</v>
      </c>
      <c r="I214" s="90"/>
      <c r="J214" s="90"/>
      <c r="K214" s="90"/>
      <c r="L214" s="90"/>
      <c r="M214" s="49">
        <f>7069.28+2127.8236</f>
        <v>9197.1036000000004</v>
      </c>
      <c r="N214" s="49">
        <v>6917.99</v>
      </c>
      <c r="O214" s="88"/>
    </row>
    <row r="215" spans="1:15" ht="22.5">
      <c r="A215" s="91"/>
      <c r="B215" s="108"/>
      <c r="C215" s="118"/>
      <c r="D215" s="20" t="s">
        <v>2</v>
      </c>
      <c r="E215" s="49">
        <f t="shared" si="115"/>
        <v>0</v>
      </c>
      <c r="F215" s="53">
        <v>0</v>
      </c>
      <c r="G215" s="49">
        <v>0</v>
      </c>
      <c r="H215" s="90">
        <v>0</v>
      </c>
      <c r="I215" s="90"/>
      <c r="J215" s="90"/>
      <c r="K215" s="90"/>
      <c r="L215" s="90"/>
      <c r="M215" s="49">
        <v>0</v>
      </c>
      <c r="N215" s="49">
        <v>0</v>
      </c>
      <c r="O215" s="88"/>
    </row>
    <row r="216" spans="1:15" ht="15" customHeight="1">
      <c r="A216" s="91"/>
      <c r="B216" s="108" t="s">
        <v>338</v>
      </c>
      <c r="C216" s="91"/>
      <c r="D216" s="91"/>
      <c r="E216" s="86" t="s">
        <v>57</v>
      </c>
      <c r="F216" s="86" t="s">
        <v>58</v>
      </c>
      <c r="G216" s="86" t="s">
        <v>199</v>
      </c>
      <c r="H216" s="86" t="s">
        <v>3</v>
      </c>
      <c r="I216" s="92" t="s">
        <v>150</v>
      </c>
      <c r="J216" s="92"/>
      <c r="K216" s="92"/>
      <c r="L216" s="92"/>
      <c r="M216" s="86" t="s">
        <v>59</v>
      </c>
      <c r="N216" s="86" t="s">
        <v>60</v>
      </c>
      <c r="O216" s="88"/>
    </row>
    <row r="217" spans="1:15" ht="40.5" customHeight="1">
      <c r="A217" s="91"/>
      <c r="B217" s="108"/>
      <c r="C217" s="91"/>
      <c r="D217" s="91"/>
      <c r="E217" s="86"/>
      <c r="F217" s="86"/>
      <c r="G217" s="86"/>
      <c r="H217" s="86"/>
      <c r="I217" s="26" t="s">
        <v>146</v>
      </c>
      <c r="J217" s="26" t="s">
        <v>147</v>
      </c>
      <c r="K217" s="26" t="s">
        <v>148</v>
      </c>
      <c r="L217" s="26" t="s">
        <v>149</v>
      </c>
      <c r="M217" s="86"/>
      <c r="N217" s="86"/>
      <c r="O217" s="88"/>
    </row>
    <row r="218" spans="1:15" ht="19.5" customHeight="1">
      <c r="A218" s="91"/>
      <c r="B218" s="108"/>
      <c r="C218" s="91"/>
      <c r="D218" s="91"/>
      <c r="E218" s="44">
        <v>4673</v>
      </c>
      <c r="F218" s="44">
        <v>100</v>
      </c>
      <c r="G218" s="44">
        <v>100</v>
      </c>
      <c r="H218" s="44">
        <v>4673</v>
      </c>
      <c r="I218" s="44">
        <v>4673</v>
      </c>
      <c r="J218" s="44">
        <v>4673</v>
      </c>
      <c r="K218" s="44">
        <v>4673</v>
      </c>
      <c r="L218" s="44">
        <v>4673</v>
      </c>
      <c r="M218" s="44" t="s">
        <v>362</v>
      </c>
      <c r="N218" s="44" t="s">
        <v>362</v>
      </c>
      <c r="O218" s="89"/>
    </row>
    <row r="219" spans="1:15" ht="15" customHeight="1">
      <c r="A219" s="91" t="s">
        <v>437</v>
      </c>
      <c r="B219" s="108" t="s">
        <v>352</v>
      </c>
      <c r="C219" s="130"/>
      <c r="D219" s="20" t="s">
        <v>17</v>
      </c>
      <c r="E219" s="49">
        <f>E220+E221+E222+E223</f>
        <v>93342.475999999995</v>
      </c>
      <c r="F219" s="49">
        <f t="shared" ref="F219" si="116">F220+F221+F222+F223</f>
        <v>47849.475999999995</v>
      </c>
      <c r="G219" s="49">
        <f t="shared" ref="G219" si="117">G220+G221+G222+G223</f>
        <v>45493</v>
      </c>
      <c r="H219" s="90">
        <f>H220+H221+H222+H223</f>
        <v>0</v>
      </c>
      <c r="I219" s="90"/>
      <c r="J219" s="90"/>
      <c r="K219" s="90"/>
      <c r="L219" s="90"/>
      <c r="M219" s="49">
        <f>M220+M221+M222+M223</f>
        <v>0</v>
      </c>
      <c r="N219" s="49">
        <f t="shared" ref="N219" si="118">N220+N221+N222+N223</f>
        <v>0</v>
      </c>
      <c r="O219" s="87" t="s">
        <v>351</v>
      </c>
    </row>
    <row r="220" spans="1:15" ht="22.5">
      <c r="A220" s="91"/>
      <c r="B220" s="108"/>
      <c r="C220" s="130"/>
      <c r="D220" s="20" t="s">
        <v>23</v>
      </c>
      <c r="E220" s="49">
        <f>F220+G220+H220+M220+N220</f>
        <v>61550</v>
      </c>
      <c r="F220" s="53">
        <v>31450</v>
      </c>
      <c r="G220" s="49">
        <f>29386+621+194+131-232</f>
        <v>30100</v>
      </c>
      <c r="H220" s="90">
        <v>0</v>
      </c>
      <c r="I220" s="90"/>
      <c r="J220" s="90"/>
      <c r="K220" s="90"/>
      <c r="L220" s="90"/>
      <c r="M220" s="49">
        <v>0</v>
      </c>
      <c r="N220" s="49">
        <v>0</v>
      </c>
      <c r="O220" s="88"/>
    </row>
    <row r="221" spans="1:15" ht="33.75">
      <c r="A221" s="91"/>
      <c r="B221" s="108"/>
      <c r="C221" s="130"/>
      <c r="D221" s="20" t="s">
        <v>1</v>
      </c>
      <c r="E221" s="49">
        <f t="shared" ref="E221:E223" si="119">F221+G221+H221+M221+N221</f>
        <v>0</v>
      </c>
      <c r="F221" s="53">
        <v>0</v>
      </c>
      <c r="G221" s="49">
        <v>0</v>
      </c>
      <c r="H221" s="90">
        <v>0</v>
      </c>
      <c r="I221" s="90"/>
      <c r="J221" s="90"/>
      <c r="K221" s="90"/>
      <c r="L221" s="90"/>
      <c r="M221" s="49">
        <v>0</v>
      </c>
      <c r="N221" s="49">
        <v>0</v>
      </c>
      <c r="O221" s="88"/>
    </row>
    <row r="222" spans="1:15" ht="33.75">
      <c r="A222" s="91"/>
      <c r="B222" s="108"/>
      <c r="C222" s="130"/>
      <c r="D222" s="20" t="s">
        <v>18</v>
      </c>
      <c r="E222" s="49">
        <f t="shared" si="119"/>
        <v>31792.475999999999</v>
      </c>
      <c r="F222" s="53">
        <v>16399.475999999999</v>
      </c>
      <c r="G222" s="49">
        <f>8192+7373+173+54+1-400</f>
        <v>15393</v>
      </c>
      <c r="H222" s="90">
        <v>0</v>
      </c>
      <c r="I222" s="90"/>
      <c r="J222" s="90"/>
      <c r="K222" s="90"/>
      <c r="L222" s="90"/>
      <c r="M222" s="49">
        <v>0</v>
      </c>
      <c r="N222" s="49">
        <v>0</v>
      </c>
      <c r="O222" s="88"/>
    </row>
    <row r="223" spans="1:15" ht="22.5">
      <c r="A223" s="91"/>
      <c r="B223" s="108"/>
      <c r="C223" s="130"/>
      <c r="D223" s="20" t="s">
        <v>2</v>
      </c>
      <c r="E223" s="49">
        <f t="shared" si="119"/>
        <v>0</v>
      </c>
      <c r="F223" s="49">
        <v>0</v>
      </c>
      <c r="G223" s="49">
        <v>0</v>
      </c>
      <c r="H223" s="90">
        <v>0</v>
      </c>
      <c r="I223" s="90"/>
      <c r="J223" s="90"/>
      <c r="K223" s="90"/>
      <c r="L223" s="90"/>
      <c r="M223" s="49">
        <v>0</v>
      </c>
      <c r="N223" s="49">
        <v>0</v>
      </c>
      <c r="O223" s="88"/>
    </row>
    <row r="224" spans="1:15" ht="30.75" customHeight="1">
      <c r="A224" s="91"/>
      <c r="B224" s="108" t="s">
        <v>104</v>
      </c>
      <c r="C224" s="91"/>
      <c r="D224" s="91"/>
      <c r="E224" s="86" t="s">
        <v>57</v>
      </c>
      <c r="F224" s="86" t="s">
        <v>58</v>
      </c>
      <c r="G224" s="86" t="s">
        <v>199</v>
      </c>
      <c r="H224" s="86" t="s">
        <v>3</v>
      </c>
      <c r="I224" s="92" t="s">
        <v>150</v>
      </c>
      <c r="J224" s="92"/>
      <c r="K224" s="92"/>
      <c r="L224" s="92"/>
      <c r="M224" s="86" t="s">
        <v>59</v>
      </c>
      <c r="N224" s="86" t="s">
        <v>60</v>
      </c>
      <c r="O224" s="88"/>
    </row>
    <row r="225" spans="1:15" ht="26.25" customHeight="1">
      <c r="A225" s="91"/>
      <c r="B225" s="108"/>
      <c r="C225" s="91"/>
      <c r="D225" s="91"/>
      <c r="E225" s="86"/>
      <c r="F225" s="86"/>
      <c r="G225" s="86"/>
      <c r="H225" s="86"/>
      <c r="I225" s="26" t="s">
        <v>146</v>
      </c>
      <c r="J225" s="26" t="s">
        <v>147</v>
      </c>
      <c r="K225" s="26" t="s">
        <v>148</v>
      </c>
      <c r="L225" s="26" t="s">
        <v>149</v>
      </c>
      <c r="M225" s="86"/>
      <c r="N225" s="86"/>
      <c r="O225" s="88"/>
    </row>
    <row r="226" spans="1:15" ht="25.5" customHeight="1">
      <c r="A226" s="91"/>
      <c r="B226" s="108"/>
      <c r="C226" s="91"/>
      <c r="D226" s="91"/>
      <c r="E226" s="17">
        <v>100</v>
      </c>
      <c r="F226" s="27">
        <v>100</v>
      </c>
      <c r="G226" s="17">
        <v>100</v>
      </c>
      <c r="H226" s="17" t="s">
        <v>362</v>
      </c>
      <c r="I226" s="69" t="s">
        <v>362</v>
      </c>
      <c r="J226" s="69" t="s">
        <v>362</v>
      </c>
      <c r="K226" s="69" t="s">
        <v>362</v>
      </c>
      <c r="L226" s="69" t="s">
        <v>362</v>
      </c>
      <c r="M226" s="69" t="s">
        <v>362</v>
      </c>
      <c r="N226" s="69" t="s">
        <v>362</v>
      </c>
      <c r="O226" s="89"/>
    </row>
    <row r="227" spans="1:15" ht="15" hidden="1" customHeight="1">
      <c r="A227" s="91" t="s">
        <v>14</v>
      </c>
      <c r="B227" s="108" t="s">
        <v>72</v>
      </c>
      <c r="C227" s="118"/>
      <c r="D227" s="20" t="s">
        <v>17</v>
      </c>
      <c r="E227" s="49">
        <f>E228+E229+E230+E231</f>
        <v>0</v>
      </c>
      <c r="F227" s="49">
        <f t="shared" ref="F227" si="120">F228+F229+F230+F231</f>
        <v>0</v>
      </c>
      <c r="G227" s="49">
        <f t="shared" ref="G227" si="121">G228+G229+G230+G231</f>
        <v>0</v>
      </c>
      <c r="H227" s="90">
        <f>H228+H229+H230+H231</f>
        <v>0</v>
      </c>
      <c r="I227" s="90"/>
      <c r="J227" s="90"/>
      <c r="K227" s="90"/>
      <c r="L227" s="90"/>
      <c r="M227" s="49">
        <f>M228+M229+M230+M231</f>
        <v>0</v>
      </c>
      <c r="N227" s="49">
        <f t="shared" ref="N227" si="122">N228+N229+N230+N231</f>
        <v>0</v>
      </c>
      <c r="O227" s="87" t="s">
        <v>351</v>
      </c>
    </row>
    <row r="228" spans="1:15" ht="22.5" hidden="1">
      <c r="A228" s="91"/>
      <c r="B228" s="108"/>
      <c r="C228" s="118"/>
      <c r="D228" s="20" t="s">
        <v>23</v>
      </c>
      <c r="E228" s="49">
        <f>F228+G228+H228+M228+N228</f>
        <v>0</v>
      </c>
      <c r="F228" s="49">
        <v>0</v>
      </c>
      <c r="G228" s="49">
        <v>0</v>
      </c>
      <c r="H228" s="90">
        <v>0</v>
      </c>
      <c r="I228" s="90"/>
      <c r="J228" s="90"/>
      <c r="K228" s="90"/>
      <c r="L228" s="90"/>
      <c r="M228" s="49">
        <v>0</v>
      </c>
      <c r="N228" s="49">
        <v>0</v>
      </c>
      <c r="O228" s="88"/>
    </row>
    <row r="229" spans="1:15" ht="33.75" hidden="1">
      <c r="A229" s="91"/>
      <c r="B229" s="108"/>
      <c r="C229" s="118"/>
      <c r="D229" s="20" t="s">
        <v>1</v>
      </c>
      <c r="E229" s="49">
        <f t="shared" ref="E229:E231" si="123">F229+G229+H229+M229+N229</f>
        <v>0</v>
      </c>
      <c r="F229" s="49">
        <v>0</v>
      </c>
      <c r="G229" s="49">
        <v>0</v>
      </c>
      <c r="H229" s="90">
        <v>0</v>
      </c>
      <c r="I229" s="90"/>
      <c r="J229" s="90"/>
      <c r="K229" s="90"/>
      <c r="L229" s="90"/>
      <c r="M229" s="49">
        <v>0</v>
      </c>
      <c r="N229" s="49">
        <v>0</v>
      </c>
      <c r="O229" s="88"/>
    </row>
    <row r="230" spans="1:15" ht="33.75" hidden="1">
      <c r="A230" s="91"/>
      <c r="B230" s="108"/>
      <c r="C230" s="118"/>
      <c r="D230" s="20" t="s">
        <v>18</v>
      </c>
      <c r="E230" s="49">
        <f t="shared" si="123"/>
        <v>0</v>
      </c>
      <c r="F230" s="49">
        <v>0</v>
      </c>
      <c r="G230" s="49">
        <v>0</v>
      </c>
      <c r="H230" s="90">
        <v>0</v>
      </c>
      <c r="I230" s="90"/>
      <c r="J230" s="90"/>
      <c r="K230" s="90"/>
      <c r="L230" s="90"/>
      <c r="M230" s="49">
        <v>0</v>
      </c>
      <c r="N230" s="49">
        <v>0</v>
      </c>
      <c r="O230" s="88"/>
    </row>
    <row r="231" spans="1:15" ht="22.5" hidden="1">
      <c r="A231" s="91"/>
      <c r="B231" s="108"/>
      <c r="C231" s="118"/>
      <c r="D231" s="20" t="s">
        <v>2</v>
      </c>
      <c r="E231" s="49">
        <f t="shared" si="123"/>
        <v>0</v>
      </c>
      <c r="F231" s="49">
        <v>0</v>
      </c>
      <c r="G231" s="49">
        <v>0</v>
      </c>
      <c r="H231" s="90">
        <v>0</v>
      </c>
      <c r="I231" s="90"/>
      <c r="J231" s="90"/>
      <c r="K231" s="90"/>
      <c r="L231" s="90"/>
      <c r="M231" s="49">
        <v>0</v>
      </c>
      <c r="N231" s="49">
        <v>0</v>
      </c>
      <c r="O231" s="88"/>
    </row>
    <row r="232" spans="1:15" ht="15" hidden="1" customHeight="1">
      <c r="A232" s="91"/>
      <c r="B232" s="110" t="s">
        <v>105</v>
      </c>
      <c r="C232" s="91"/>
      <c r="D232" s="91"/>
      <c r="E232" s="86" t="s">
        <v>57</v>
      </c>
      <c r="F232" s="86" t="s">
        <v>58</v>
      </c>
      <c r="G232" s="86" t="s">
        <v>199</v>
      </c>
      <c r="H232" s="86" t="s">
        <v>3</v>
      </c>
      <c r="I232" s="92" t="s">
        <v>150</v>
      </c>
      <c r="J232" s="92"/>
      <c r="K232" s="92"/>
      <c r="L232" s="92"/>
      <c r="M232" s="86" t="s">
        <v>59</v>
      </c>
      <c r="N232" s="86" t="s">
        <v>60</v>
      </c>
      <c r="O232" s="88"/>
    </row>
    <row r="233" spans="1:15" ht="22.5" hidden="1">
      <c r="A233" s="91"/>
      <c r="B233" s="110"/>
      <c r="C233" s="91"/>
      <c r="D233" s="91"/>
      <c r="E233" s="86"/>
      <c r="F233" s="86"/>
      <c r="G233" s="86"/>
      <c r="H233" s="86"/>
      <c r="I233" s="26" t="s">
        <v>146</v>
      </c>
      <c r="J233" s="26" t="s">
        <v>147</v>
      </c>
      <c r="K233" s="26" t="s">
        <v>148</v>
      </c>
      <c r="L233" s="26" t="s">
        <v>149</v>
      </c>
      <c r="M233" s="86"/>
      <c r="N233" s="86"/>
      <c r="O233" s="88"/>
    </row>
    <row r="234" spans="1:15" hidden="1">
      <c r="A234" s="91"/>
      <c r="B234" s="110"/>
      <c r="C234" s="91"/>
      <c r="D234" s="91"/>
      <c r="E234" s="17">
        <v>0</v>
      </c>
      <c r="F234" s="27">
        <v>0</v>
      </c>
      <c r="G234" s="17">
        <v>0</v>
      </c>
      <c r="H234" s="17"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89"/>
    </row>
    <row r="235" spans="1:15" ht="15" customHeight="1">
      <c r="A235" s="91" t="s">
        <v>438</v>
      </c>
      <c r="B235" s="108" t="s">
        <v>353</v>
      </c>
      <c r="C235" s="118"/>
      <c r="D235" s="20" t="s">
        <v>17</v>
      </c>
      <c r="E235" s="49">
        <f>E236+E237+E238+E239</f>
        <v>3168</v>
      </c>
      <c r="F235" s="49">
        <f t="shared" ref="F235" si="124">F236+F237+F238+F239</f>
        <v>898</v>
      </c>
      <c r="G235" s="49">
        <f t="shared" ref="G235" si="125">G236+G237+G238+G239</f>
        <v>500</v>
      </c>
      <c r="H235" s="90">
        <f>H236+H237+H238+H239</f>
        <v>1770</v>
      </c>
      <c r="I235" s="90"/>
      <c r="J235" s="90"/>
      <c r="K235" s="90"/>
      <c r="L235" s="90"/>
      <c r="M235" s="49">
        <f>M236+M237+M238+M239</f>
        <v>0</v>
      </c>
      <c r="N235" s="49">
        <f t="shared" ref="N235" si="126">N236+N237+N238+N239</f>
        <v>0</v>
      </c>
      <c r="O235" s="87" t="s">
        <v>351</v>
      </c>
    </row>
    <row r="236" spans="1:15" ht="22.5">
      <c r="A236" s="91"/>
      <c r="B236" s="108"/>
      <c r="C236" s="118"/>
      <c r="D236" s="20" t="s">
        <v>23</v>
      </c>
      <c r="E236" s="49">
        <f>F236+G236+H236+M236+N236</f>
        <v>3168</v>
      </c>
      <c r="F236" s="49">
        <v>898</v>
      </c>
      <c r="G236" s="49">
        <f>1460-960</f>
        <v>500</v>
      </c>
      <c r="H236" s="90">
        <v>1770</v>
      </c>
      <c r="I236" s="90"/>
      <c r="J236" s="90"/>
      <c r="K236" s="90"/>
      <c r="L236" s="90"/>
      <c r="M236" s="49">
        <v>0</v>
      </c>
      <c r="N236" s="49">
        <v>0</v>
      </c>
      <c r="O236" s="88"/>
    </row>
    <row r="237" spans="1:15" ht="33.75">
      <c r="A237" s="91"/>
      <c r="B237" s="108"/>
      <c r="C237" s="118"/>
      <c r="D237" s="20" t="s">
        <v>1</v>
      </c>
      <c r="E237" s="49">
        <f t="shared" ref="E237:E239" si="127">F237+G237+H237+M237+N237</f>
        <v>0</v>
      </c>
      <c r="F237" s="49">
        <v>0</v>
      </c>
      <c r="G237" s="49">
        <v>0</v>
      </c>
      <c r="H237" s="90">
        <v>0</v>
      </c>
      <c r="I237" s="90"/>
      <c r="J237" s="90"/>
      <c r="K237" s="90"/>
      <c r="L237" s="90"/>
      <c r="M237" s="49">
        <v>0</v>
      </c>
      <c r="N237" s="49">
        <v>0</v>
      </c>
      <c r="O237" s="88"/>
    </row>
    <row r="238" spans="1:15" ht="33.75">
      <c r="A238" s="91"/>
      <c r="B238" s="108"/>
      <c r="C238" s="118"/>
      <c r="D238" s="20" t="s">
        <v>18</v>
      </c>
      <c r="E238" s="49">
        <f t="shared" si="127"/>
        <v>0</v>
      </c>
      <c r="F238" s="49">
        <v>0</v>
      </c>
      <c r="G238" s="49">
        <v>0</v>
      </c>
      <c r="H238" s="90">
        <v>0</v>
      </c>
      <c r="I238" s="90"/>
      <c r="J238" s="90"/>
      <c r="K238" s="90"/>
      <c r="L238" s="90"/>
      <c r="M238" s="49">
        <v>0</v>
      </c>
      <c r="N238" s="49">
        <v>0</v>
      </c>
      <c r="O238" s="88"/>
    </row>
    <row r="239" spans="1:15" ht="22.5">
      <c r="A239" s="91"/>
      <c r="B239" s="108"/>
      <c r="C239" s="118"/>
      <c r="D239" s="20" t="s">
        <v>2</v>
      </c>
      <c r="E239" s="49">
        <f t="shared" si="127"/>
        <v>0</v>
      </c>
      <c r="F239" s="49">
        <v>0</v>
      </c>
      <c r="G239" s="49">
        <v>0</v>
      </c>
      <c r="H239" s="90">
        <v>0</v>
      </c>
      <c r="I239" s="90"/>
      <c r="J239" s="90"/>
      <c r="K239" s="90"/>
      <c r="L239" s="90"/>
      <c r="M239" s="49">
        <v>0</v>
      </c>
      <c r="N239" s="49">
        <v>0</v>
      </c>
      <c r="O239" s="88"/>
    </row>
    <row r="240" spans="1:15" ht="15" customHeight="1">
      <c r="A240" s="91"/>
      <c r="B240" s="139" t="s">
        <v>396</v>
      </c>
      <c r="C240" s="91"/>
      <c r="D240" s="91"/>
      <c r="E240" s="86" t="s">
        <v>57</v>
      </c>
      <c r="F240" s="86" t="s">
        <v>58</v>
      </c>
      <c r="G240" s="86" t="s">
        <v>199</v>
      </c>
      <c r="H240" s="86" t="s">
        <v>3</v>
      </c>
      <c r="I240" s="92" t="s">
        <v>150</v>
      </c>
      <c r="J240" s="92"/>
      <c r="K240" s="92"/>
      <c r="L240" s="92"/>
      <c r="M240" s="86" t="s">
        <v>59</v>
      </c>
      <c r="N240" s="86" t="s">
        <v>60</v>
      </c>
      <c r="O240" s="88"/>
    </row>
    <row r="241" spans="1:15" ht="22.5">
      <c r="A241" s="91"/>
      <c r="B241" s="139"/>
      <c r="C241" s="91"/>
      <c r="D241" s="91"/>
      <c r="E241" s="86"/>
      <c r="F241" s="86"/>
      <c r="G241" s="86"/>
      <c r="H241" s="86"/>
      <c r="I241" s="26" t="s">
        <v>146</v>
      </c>
      <c r="J241" s="26" t="s">
        <v>147</v>
      </c>
      <c r="K241" s="26" t="s">
        <v>148</v>
      </c>
      <c r="L241" s="26" t="s">
        <v>149</v>
      </c>
      <c r="M241" s="86"/>
      <c r="N241" s="86"/>
      <c r="O241" s="88"/>
    </row>
    <row r="242" spans="1:15" ht="35.25" customHeight="1">
      <c r="A242" s="91"/>
      <c r="B242" s="139"/>
      <c r="C242" s="91"/>
      <c r="D242" s="91"/>
      <c r="E242" s="17">
        <v>100</v>
      </c>
      <c r="F242" s="27">
        <v>100</v>
      </c>
      <c r="G242" s="17">
        <v>100</v>
      </c>
      <c r="H242" s="17">
        <v>36</v>
      </c>
      <c r="I242" s="17">
        <v>36</v>
      </c>
      <c r="J242" s="17">
        <v>36</v>
      </c>
      <c r="K242" s="17">
        <v>36</v>
      </c>
      <c r="L242" s="17">
        <v>36</v>
      </c>
      <c r="M242" s="17">
        <v>0</v>
      </c>
      <c r="N242" s="17">
        <v>0</v>
      </c>
      <c r="O242" s="89"/>
    </row>
    <row r="243" spans="1:15">
      <c r="A243" s="91" t="s">
        <v>439</v>
      </c>
      <c r="B243" s="145" t="s">
        <v>192</v>
      </c>
      <c r="C243" s="118"/>
      <c r="D243" s="20" t="s">
        <v>17</v>
      </c>
      <c r="E243" s="49">
        <f>E244+E245+E246+E247</f>
        <v>2857</v>
      </c>
      <c r="F243" s="49">
        <f t="shared" ref="F243" si="128">F244+F245+F246+F247</f>
        <v>0</v>
      </c>
      <c r="G243" s="49">
        <f t="shared" ref="G243" si="129">G244+G245+G246+G247</f>
        <v>679</v>
      </c>
      <c r="H243" s="90">
        <f>H244+H245+H246+H247</f>
        <v>726</v>
      </c>
      <c r="I243" s="90"/>
      <c r="J243" s="90"/>
      <c r="K243" s="90"/>
      <c r="L243" s="90"/>
      <c r="M243" s="49">
        <f>M244+M245+M246+M247</f>
        <v>726</v>
      </c>
      <c r="N243" s="49">
        <f t="shared" ref="N243" si="130">N244+N245+N246+N247</f>
        <v>726</v>
      </c>
      <c r="O243" s="87" t="s">
        <v>351</v>
      </c>
    </row>
    <row r="244" spans="1:15" ht="22.5">
      <c r="A244" s="91"/>
      <c r="B244" s="146"/>
      <c r="C244" s="118"/>
      <c r="D244" s="20" t="s">
        <v>23</v>
      </c>
      <c r="E244" s="49">
        <f>F244+G244+H244+M244+N244</f>
        <v>2857</v>
      </c>
      <c r="F244" s="49">
        <v>0</v>
      </c>
      <c r="G244" s="49">
        <f>315+364</f>
        <v>679</v>
      </c>
      <c r="H244" s="109">
        <v>726</v>
      </c>
      <c r="I244" s="90"/>
      <c r="J244" s="90"/>
      <c r="K244" s="90"/>
      <c r="L244" s="90"/>
      <c r="M244" s="49">
        <v>726</v>
      </c>
      <c r="N244" s="49">
        <v>726</v>
      </c>
      <c r="O244" s="88"/>
    </row>
    <row r="245" spans="1:15" ht="33.75">
      <c r="A245" s="91"/>
      <c r="B245" s="146"/>
      <c r="C245" s="118"/>
      <c r="D245" s="20" t="s">
        <v>1</v>
      </c>
      <c r="E245" s="49">
        <f t="shared" ref="E245:E247" si="131">F245+G245+H245+M245+N245</f>
        <v>0</v>
      </c>
      <c r="F245" s="49">
        <v>0</v>
      </c>
      <c r="G245" s="49">
        <v>0</v>
      </c>
      <c r="H245" s="90">
        <v>0</v>
      </c>
      <c r="I245" s="90"/>
      <c r="J245" s="90"/>
      <c r="K245" s="90"/>
      <c r="L245" s="90"/>
      <c r="M245" s="49">
        <v>0</v>
      </c>
      <c r="N245" s="49">
        <v>0</v>
      </c>
      <c r="O245" s="88"/>
    </row>
    <row r="246" spans="1:15" ht="33.75">
      <c r="A246" s="91"/>
      <c r="B246" s="146"/>
      <c r="C246" s="118"/>
      <c r="D246" s="20" t="s">
        <v>18</v>
      </c>
      <c r="E246" s="49">
        <f t="shared" si="131"/>
        <v>0</v>
      </c>
      <c r="F246" s="49">
        <v>0</v>
      </c>
      <c r="G246" s="49">
        <v>0</v>
      </c>
      <c r="H246" s="90">
        <v>0</v>
      </c>
      <c r="I246" s="90"/>
      <c r="J246" s="90"/>
      <c r="K246" s="90"/>
      <c r="L246" s="90"/>
      <c r="M246" s="49">
        <v>0</v>
      </c>
      <c r="N246" s="49">
        <v>0</v>
      </c>
      <c r="O246" s="88"/>
    </row>
    <row r="247" spans="1:15" ht="22.5">
      <c r="A247" s="91"/>
      <c r="B247" s="147"/>
      <c r="C247" s="118"/>
      <c r="D247" s="20" t="s">
        <v>2</v>
      </c>
      <c r="E247" s="49">
        <f t="shared" si="131"/>
        <v>0</v>
      </c>
      <c r="F247" s="49">
        <v>0</v>
      </c>
      <c r="G247" s="49">
        <v>0</v>
      </c>
      <c r="H247" s="90">
        <v>0</v>
      </c>
      <c r="I247" s="90"/>
      <c r="J247" s="90"/>
      <c r="K247" s="90"/>
      <c r="L247" s="90"/>
      <c r="M247" s="49">
        <v>0</v>
      </c>
      <c r="N247" s="49">
        <v>0</v>
      </c>
      <c r="O247" s="88"/>
    </row>
    <row r="248" spans="1:15" ht="15" customHeight="1">
      <c r="A248" s="91"/>
      <c r="B248" s="123" t="s">
        <v>155</v>
      </c>
      <c r="C248" s="91"/>
      <c r="D248" s="91"/>
      <c r="E248" s="86" t="s">
        <v>57</v>
      </c>
      <c r="F248" s="86" t="s">
        <v>58</v>
      </c>
      <c r="G248" s="86" t="s">
        <v>199</v>
      </c>
      <c r="H248" s="86" t="s">
        <v>3</v>
      </c>
      <c r="I248" s="92" t="s">
        <v>150</v>
      </c>
      <c r="J248" s="92"/>
      <c r="K248" s="92"/>
      <c r="L248" s="92"/>
      <c r="M248" s="86" t="s">
        <v>59</v>
      </c>
      <c r="N248" s="86" t="s">
        <v>60</v>
      </c>
      <c r="O248" s="88"/>
    </row>
    <row r="249" spans="1:15" ht="22.5">
      <c r="A249" s="91"/>
      <c r="B249" s="124"/>
      <c r="C249" s="91"/>
      <c r="D249" s="91"/>
      <c r="E249" s="86"/>
      <c r="F249" s="86"/>
      <c r="G249" s="86"/>
      <c r="H249" s="86"/>
      <c r="I249" s="26" t="s">
        <v>146</v>
      </c>
      <c r="J249" s="26" t="s">
        <v>147</v>
      </c>
      <c r="K249" s="26" t="s">
        <v>148</v>
      </c>
      <c r="L249" s="26" t="s">
        <v>149</v>
      </c>
      <c r="M249" s="86"/>
      <c r="N249" s="86"/>
      <c r="O249" s="88"/>
    </row>
    <row r="250" spans="1:15" ht="23.25" customHeight="1">
      <c r="A250" s="91"/>
      <c r="B250" s="124"/>
      <c r="C250" s="91"/>
      <c r="D250" s="91"/>
      <c r="E250" s="17">
        <v>100</v>
      </c>
      <c r="F250" s="27">
        <v>0</v>
      </c>
      <c r="G250" s="17">
        <v>100</v>
      </c>
      <c r="H250" s="17">
        <v>100</v>
      </c>
      <c r="I250" s="17">
        <v>100</v>
      </c>
      <c r="J250" s="17">
        <v>100</v>
      </c>
      <c r="K250" s="17">
        <v>100</v>
      </c>
      <c r="L250" s="17">
        <v>100</v>
      </c>
      <c r="M250" s="17">
        <v>100</v>
      </c>
      <c r="N250" s="17">
        <v>100</v>
      </c>
      <c r="O250" s="89"/>
    </row>
    <row r="251" spans="1:15" hidden="1">
      <c r="A251" s="140" t="s">
        <v>183</v>
      </c>
      <c r="B251" s="135" t="s">
        <v>184</v>
      </c>
      <c r="C251" s="138"/>
      <c r="D251" s="22" t="s">
        <v>17</v>
      </c>
      <c r="E251" s="49">
        <f>E252+E253+E254+E255</f>
        <v>0</v>
      </c>
      <c r="F251" s="49">
        <f t="shared" ref="F251" si="132">F252+F253+F254+F255</f>
        <v>0</v>
      </c>
      <c r="G251" s="49">
        <f t="shared" ref="G251" si="133">G252+G253+G254+G255</f>
        <v>0</v>
      </c>
      <c r="H251" s="90">
        <f>H252+H253+H254+H255</f>
        <v>0</v>
      </c>
      <c r="I251" s="90"/>
      <c r="J251" s="90"/>
      <c r="K251" s="90"/>
      <c r="L251" s="90"/>
      <c r="M251" s="49">
        <f>M252+M253+M254+M255</f>
        <v>0</v>
      </c>
      <c r="N251" s="49">
        <f t="shared" ref="N251" si="134">N252+N253+N254+N255</f>
        <v>0</v>
      </c>
      <c r="O251" s="87"/>
    </row>
    <row r="252" spans="1:15" ht="22.5" hidden="1">
      <c r="A252" s="140"/>
      <c r="B252" s="136"/>
      <c r="C252" s="138"/>
      <c r="D252" s="22" t="s">
        <v>23</v>
      </c>
      <c r="E252" s="49">
        <f>F252+G252+H252+M252+N252</f>
        <v>0</v>
      </c>
      <c r="F252" s="49">
        <v>0</v>
      </c>
      <c r="G252" s="49">
        <v>0</v>
      </c>
      <c r="H252" s="90">
        <v>0</v>
      </c>
      <c r="I252" s="90"/>
      <c r="J252" s="90"/>
      <c r="K252" s="90"/>
      <c r="L252" s="90"/>
      <c r="M252" s="49">
        <v>0</v>
      </c>
      <c r="N252" s="49">
        <v>0</v>
      </c>
      <c r="O252" s="88"/>
    </row>
    <row r="253" spans="1:15" ht="33.75" hidden="1">
      <c r="A253" s="140"/>
      <c r="B253" s="136"/>
      <c r="C253" s="138"/>
      <c r="D253" s="22" t="s">
        <v>1</v>
      </c>
      <c r="E253" s="49">
        <f t="shared" ref="E253:E255" si="135">F253+G253+H253+M253+N253</f>
        <v>0</v>
      </c>
      <c r="F253" s="49">
        <v>0</v>
      </c>
      <c r="G253" s="49">
        <v>0</v>
      </c>
      <c r="H253" s="90">
        <v>0</v>
      </c>
      <c r="I253" s="90"/>
      <c r="J253" s="90"/>
      <c r="K253" s="90"/>
      <c r="L253" s="90"/>
      <c r="M253" s="49">
        <v>0</v>
      </c>
      <c r="N253" s="49">
        <v>0</v>
      </c>
      <c r="O253" s="88"/>
    </row>
    <row r="254" spans="1:15" ht="33.75" hidden="1">
      <c r="A254" s="140"/>
      <c r="B254" s="136"/>
      <c r="C254" s="138"/>
      <c r="D254" s="22" t="s">
        <v>18</v>
      </c>
      <c r="E254" s="49">
        <f t="shared" si="135"/>
        <v>0</v>
      </c>
      <c r="F254" s="49">
        <v>0</v>
      </c>
      <c r="G254" s="49">
        <v>0</v>
      </c>
      <c r="H254" s="90">
        <v>0</v>
      </c>
      <c r="I254" s="90"/>
      <c r="J254" s="90"/>
      <c r="K254" s="90"/>
      <c r="L254" s="90"/>
      <c r="M254" s="49">
        <v>0</v>
      </c>
      <c r="N254" s="49">
        <v>0</v>
      </c>
      <c r="O254" s="88"/>
    </row>
    <row r="255" spans="1:15" ht="22.5" hidden="1">
      <c r="A255" s="140"/>
      <c r="B255" s="137"/>
      <c r="C255" s="138"/>
      <c r="D255" s="22" t="s">
        <v>2</v>
      </c>
      <c r="E255" s="49">
        <f t="shared" si="135"/>
        <v>0</v>
      </c>
      <c r="F255" s="49">
        <v>0</v>
      </c>
      <c r="G255" s="49">
        <v>0</v>
      </c>
      <c r="H255" s="90">
        <v>0</v>
      </c>
      <c r="I255" s="90"/>
      <c r="J255" s="90"/>
      <c r="K255" s="90"/>
      <c r="L255" s="90"/>
      <c r="M255" s="49">
        <v>0</v>
      </c>
      <c r="N255" s="49">
        <v>0</v>
      </c>
      <c r="O255" s="88"/>
    </row>
    <row r="256" spans="1:15" ht="15" hidden="1" customHeight="1">
      <c r="A256" s="140"/>
      <c r="B256" s="144" t="s">
        <v>193</v>
      </c>
      <c r="C256" s="140"/>
      <c r="D256" s="91"/>
      <c r="E256" s="86" t="s">
        <v>57</v>
      </c>
      <c r="F256" s="86" t="s">
        <v>58</v>
      </c>
      <c r="G256" s="86" t="s">
        <v>199</v>
      </c>
      <c r="H256" s="86" t="s">
        <v>3</v>
      </c>
      <c r="I256" s="92" t="s">
        <v>150</v>
      </c>
      <c r="J256" s="92"/>
      <c r="K256" s="92"/>
      <c r="L256" s="92"/>
      <c r="M256" s="86" t="s">
        <v>59</v>
      </c>
      <c r="N256" s="86" t="s">
        <v>60</v>
      </c>
      <c r="O256" s="88"/>
    </row>
    <row r="257" spans="1:15" ht="22.5" hidden="1">
      <c r="A257" s="140"/>
      <c r="B257" s="144"/>
      <c r="C257" s="140"/>
      <c r="D257" s="91"/>
      <c r="E257" s="86"/>
      <c r="F257" s="86"/>
      <c r="G257" s="86"/>
      <c r="H257" s="86"/>
      <c r="I257" s="26" t="s">
        <v>146</v>
      </c>
      <c r="J257" s="26" t="s">
        <v>147</v>
      </c>
      <c r="K257" s="26" t="s">
        <v>148</v>
      </c>
      <c r="L257" s="26" t="s">
        <v>149</v>
      </c>
      <c r="M257" s="86"/>
      <c r="N257" s="86"/>
      <c r="O257" s="88"/>
    </row>
    <row r="258" spans="1:15" hidden="1">
      <c r="A258" s="140"/>
      <c r="B258" s="144"/>
      <c r="C258" s="140"/>
      <c r="D258" s="91"/>
      <c r="E258" s="21">
        <v>0</v>
      </c>
      <c r="F258" s="27">
        <v>0</v>
      </c>
      <c r="G258" s="21">
        <v>0</v>
      </c>
      <c r="H258" s="21">
        <v>0</v>
      </c>
      <c r="I258" s="21">
        <v>0</v>
      </c>
      <c r="J258" s="21">
        <v>0</v>
      </c>
      <c r="K258" s="21">
        <v>0</v>
      </c>
      <c r="L258" s="21">
        <v>0</v>
      </c>
      <c r="M258" s="21">
        <v>0</v>
      </c>
      <c r="N258" s="21">
        <v>0</v>
      </c>
      <c r="O258" s="89"/>
    </row>
    <row r="259" spans="1:15" hidden="1">
      <c r="A259" s="140"/>
      <c r="B259" s="123" t="s">
        <v>212</v>
      </c>
      <c r="C259" s="138"/>
      <c r="D259" s="31" t="s">
        <v>17</v>
      </c>
      <c r="E259" s="49">
        <f>E260+E261+E262+E263</f>
        <v>0</v>
      </c>
      <c r="F259" s="49">
        <f t="shared" ref="F259" si="136">F260+F261+F262+F263</f>
        <v>0</v>
      </c>
      <c r="G259" s="49">
        <f t="shared" ref="G259" si="137">G260+G261+G262+G263</f>
        <v>0</v>
      </c>
      <c r="H259" s="90">
        <f>H260+H261+H262+H263</f>
        <v>0</v>
      </c>
      <c r="I259" s="90"/>
      <c r="J259" s="90"/>
      <c r="K259" s="90"/>
      <c r="L259" s="90"/>
      <c r="M259" s="49">
        <f>M260+M261+M262+M263</f>
        <v>0</v>
      </c>
      <c r="N259" s="49">
        <f t="shared" ref="N259" si="138">N260+N261+N262+N263</f>
        <v>0</v>
      </c>
      <c r="O259" s="87"/>
    </row>
    <row r="260" spans="1:15" ht="22.5" hidden="1">
      <c r="A260" s="140"/>
      <c r="B260" s="124"/>
      <c r="C260" s="138"/>
      <c r="D260" s="31" t="s">
        <v>23</v>
      </c>
      <c r="E260" s="49">
        <f>F260+G260+H260+M260+N260</f>
        <v>0</v>
      </c>
      <c r="F260" s="49">
        <v>0</v>
      </c>
      <c r="G260" s="49">
        <v>0</v>
      </c>
      <c r="H260" s="90">
        <v>0</v>
      </c>
      <c r="I260" s="90"/>
      <c r="J260" s="90"/>
      <c r="K260" s="90"/>
      <c r="L260" s="90"/>
      <c r="M260" s="49">
        <v>0</v>
      </c>
      <c r="N260" s="49">
        <v>0</v>
      </c>
      <c r="O260" s="88"/>
    </row>
    <row r="261" spans="1:15" ht="33.75" hidden="1">
      <c r="A261" s="140"/>
      <c r="B261" s="124"/>
      <c r="C261" s="138"/>
      <c r="D261" s="31" t="s">
        <v>1</v>
      </c>
      <c r="E261" s="49">
        <f t="shared" ref="E261:E263" si="139">F261+G261+H261+M261+N261</f>
        <v>0</v>
      </c>
      <c r="F261" s="49">
        <v>0</v>
      </c>
      <c r="G261" s="49">
        <v>0</v>
      </c>
      <c r="H261" s="90">
        <v>0</v>
      </c>
      <c r="I261" s="90"/>
      <c r="J261" s="90"/>
      <c r="K261" s="90"/>
      <c r="L261" s="90"/>
      <c r="M261" s="49">
        <v>0</v>
      </c>
      <c r="N261" s="49">
        <v>0</v>
      </c>
      <c r="O261" s="88"/>
    </row>
    <row r="262" spans="1:15" ht="33.75" hidden="1">
      <c r="A262" s="140"/>
      <c r="B262" s="124"/>
      <c r="C262" s="138"/>
      <c r="D262" s="31" t="s">
        <v>18</v>
      </c>
      <c r="E262" s="49">
        <f t="shared" si="139"/>
        <v>0</v>
      </c>
      <c r="F262" s="49">
        <v>0</v>
      </c>
      <c r="G262" s="49">
        <v>0</v>
      </c>
      <c r="H262" s="90">
        <v>0</v>
      </c>
      <c r="I262" s="90"/>
      <c r="J262" s="90"/>
      <c r="K262" s="90"/>
      <c r="L262" s="90"/>
      <c r="M262" s="49">
        <v>0</v>
      </c>
      <c r="N262" s="49">
        <v>0</v>
      </c>
      <c r="O262" s="88"/>
    </row>
    <row r="263" spans="1:15" ht="22.5" hidden="1">
      <c r="A263" s="140"/>
      <c r="B263" s="125"/>
      <c r="C263" s="138"/>
      <c r="D263" s="31" t="s">
        <v>2</v>
      </c>
      <c r="E263" s="49">
        <f t="shared" si="139"/>
        <v>0</v>
      </c>
      <c r="F263" s="49">
        <v>0</v>
      </c>
      <c r="G263" s="49">
        <v>0</v>
      </c>
      <c r="H263" s="90">
        <v>0</v>
      </c>
      <c r="I263" s="90"/>
      <c r="J263" s="90"/>
      <c r="K263" s="90"/>
      <c r="L263" s="90"/>
      <c r="M263" s="49">
        <v>0</v>
      </c>
      <c r="N263" s="49">
        <v>0</v>
      </c>
      <c r="O263" s="88"/>
    </row>
    <row r="264" spans="1:15" hidden="1">
      <c r="A264" s="140"/>
      <c r="B264" s="110" t="s">
        <v>331</v>
      </c>
      <c r="C264" s="140"/>
      <c r="D264" s="91"/>
      <c r="E264" s="86" t="s">
        <v>57</v>
      </c>
      <c r="F264" s="86" t="s">
        <v>58</v>
      </c>
      <c r="G264" s="86" t="s">
        <v>199</v>
      </c>
      <c r="H264" s="86" t="s">
        <v>3</v>
      </c>
      <c r="I264" s="92" t="s">
        <v>150</v>
      </c>
      <c r="J264" s="92"/>
      <c r="K264" s="92"/>
      <c r="L264" s="92"/>
      <c r="M264" s="86" t="s">
        <v>59</v>
      </c>
      <c r="N264" s="86" t="s">
        <v>60</v>
      </c>
      <c r="O264" s="88"/>
    </row>
    <row r="265" spans="1:15" ht="22.5" hidden="1">
      <c r="A265" s="140"/>
      <c r="B265" s="110"/>
      <c r="C265" s="140"/>
      <c r="D265" s="91"/>
      <c r="E265" s="86"/>
      <c r="F265" s="86"/>
      <c r="G265" s="86"/>
      <c r="H265" s="86"/>
      <c r="I265" s="29" t="s">
        <v>146</v>
      </c>
      <c r="J265" s="29" t="s">
        <v>147</v>
      </c>
      <c r="K265" s="29" t="s">
        <v>148</v>
      </c>
      <c r="L265" s="29" t="s">
        <v>149</v>
      </c>
      <c r="M265" s="86"/>
      <c r="N265" s="86"/>
      <c r="O265" s="88"/>
    </row>
    <row r="266" spans="1:15" ht="18.75" hidden="1" customHeight="1">
      <c r="A266" s="140"/>
      <c r="B266" s="110"/>
      <c r="C266" s="140"/>
      <c r="D266" s="91"/>
      <c r="E266" s="44">
        <v>0</v>
      </c>
      <c r="F266" s="44">
        <v>0</v>
      </c>
      <c r="G266" s="44">
        <v>0</v>
      </c>
      <c r="H266" s="44">
        <v>0</v>
      </c>
      <c r="I266" s="44">
        <v>0</v>
      </c>
      <c r="J266" s="44">
        <v>0</v>
      </c>
      <c r="K266" s="44">
        <v>0</v>
      </c>
      <c r="L266" s="44">
        <v>0</v>
      </c>
      <c r="M266" s="44">
        <v>0</v>
      </c>
      <c r="N266" s="44">
        <v>0</v>
      </c>
      <c r="O266" s="89"/>
    </row>
    <row r="267" spans="1:15" hidden="1">
      <c r="A267" s="140"/>
      <c r="B267" s="123" t="s">
        <v>213</v>
      </c>
      <c r="C267" s="138"/>
      <c r="D267" s="31" t="s">
        <v>17</v>
      </c>
      <c r="E267" s="49">
        <f>E268+E269+E270+E271</f>
        <v>0</v>
      </c>
      <c r="F267" s="49">
        <f t="shared" ref="F267" si="140">F268+F269+F270+F271</f>
        <v>0</v>
      </c>
      <c r="G267" s="49">
        <f t="shared" ref="G267" si="141">G268+G269+G270+G271</f>
        <v>0</v>
      </c>
      <c r="H267" s="90">
        <f>H268+H269+H270+H271</f>
        <v>0</v>
      </c>
      <c r="I267" s="90"/>
      <c r="J267" s="90"/>
      <c r="K267" s="90"/>
      <c r="L267" s="90"/>
      <c r="M267" s="49">
        <f>M268+M269+M270+M271</f>
        <v>0</v>
      </c>
      <c r="N267" s="49">
        <f t="shared" ref="N267" si="142">N268+N269+N270+N271</f>
        <v>0</v>
      </c>
      <c r="O267" s="87"/>
    </row>
    <row r="268" spans="1:15" ht="22.5" hidden="1">
      <c r="A268" s="140"/>
      <c r="B268" s="124"/>
      <c r="C268" s="138"/>
      <c r="D268" s="31" t="s">
        <v>23</v>
      </c>
      <c r="E268" s="49">
        <f>F268+G268+H268+M268+N268</f>
        <v>0</v>
      </c>
      <c r="F268" s="49">
        <v>0</v>
      </c>
      <c r="G268" s="49">
        <v>0</v>
      </c>
      <c r="H268" s="90">
        <v>0</v>
      </c>
      <c r="I268" s="90"/>
      <c r="J268" s="90"/>
      <c r="K268" s="90"/>
      <c r="L268" s="90"/>
      <c r="M268" s="49">
        <v>0</v>
      </c>
      <c r="N268" s="49">
        <v>0</v>
      </c>
      <c r="O268" s="88"/>
    </row>
    <row r="269" spans="1:15" ht="33.75" hidden="1">
      <c r="A269" s="140"/>
      <c r="B269" s="124"/>
      <c r="C269" s="138"/>
      <c r="D269" s="31" t="s">
        <v>1</v>
      </c>
      <c r="E269" s="49">
        <f t="shared" ref="E269:E271" si="143">F269+G269+H269+M269+N269</f>
        <v>0</v>
      </c>
      <c r="F269" s="49">
        <v>0</v>
      </c>
      <c r="G269" s="49">
        <v>0</v>
      </c>
      <c r="H269" s="90">
        <v>0</v>
      </c>
      <c r="I269" s="90"/>
      <c r="J269" s="90"/>
      <c r="K269" s="90"/>
      <c r="L269" s="90"/>
      <c r="M269" s="49">
        <v>0</v>
      </c>
      <c r="N269" s="49">
        <v>0</v>
      </c>
      <c r="O269" s="88"/>
    </row>
    <row r="270" spans="1:15" ht="33.75" hidden="1">
      <c r="A270" s="140"/>
      <c r="B270" s="124"/>
      <c r="C270" s="138"/>
      <c r="D270" s="31" t="s">
        <v>18</v>
      </c>
      <c r="E270" s="49">
        <f t="shared" si="143"/>
        <v>0</v>
      </c>
      <c r="F270" s="49">
        <v>0</v>
      </c>
      <c r="G270" s="49">
        <v>0</v>
      </c>
      <c r="H270" s="90">
        <v>0</v>
      </c>
      <c r="I270" s="90"/>
      <c r="J270" s="90"/>
      <c r="K270" s="90"/>
      <c r="L270" s="90"/>
      <c r="M270" s="49">
        <v>0</v>
      </c>
      <c r="N270" s="49">
        <v>0</v>
      </c>
      <c r="O270" s="88"/>
    </row>
    <row r="271" spans="1:15" ht="22.5" hidden="1">
      <c r="A271" s="140"/>
      <c r="B271" s="125"/>
      <c r="C271" s="138"/>
      <c r="D271" s="31" t="s">
        <v>2</v>
      </c>
      <c r="E271" s="49">
        <f t="shared" si="143"/>
        <v>0</v>
      </c>
      <c r="F271" s="49">
        <v>0</v>
      </c>
      <c r="G271" s="49">
        <v>0</v>
      </c>
      <c r="H271" s="90">
        <v>0</v>
      </c>
      <c r="I271" s="90"/>
      <c r="J271" s="90"/>
      <c r="K271" s="90"/>
      <c r="L271" s="90"/>
      <c r="M271" s="49">
        <v>0</v>
      </c>
      <c r="N271" s="49">
        <v>0</v>
      </c>
      <c r="O271" s="88"/>
    </row>
    <row r="272" spans="1:15" hidden="1">
      <c r="A272" s="140"/>
      <c r="B272" s="110" t="s">
        <v>219</v>
      </c>
      <c r="C272" s="140"/>
      <c r="D272" s="91"/>
      <c r="E272" s="86" t="s">
        <v>57</v>
      </c>
      <c r="F272" s="86" t="s">
        <v>58</v>
      </c>
      <c r="G272" s="86" t="s">
        <v>199</v>
      </c>
      <c r="H272" s="86" t="s">
        <v>3</v>
      </c>
      <c r="I272" s="92" t="s">
        <v>150</v>
      </c>
      <c r="J272" s="92"/>
      <c r="K272" s="92"/>
      <c r="L272" s="92"/>
      <c r="M272" s="86" t="s">
        <v>59</v>
      </c>
      <c r="N272" s="86" t="s">
        <v>60</v>
      </c>
      <c r="O272" s="88"/>
    </row>
    <row r="273" spans="1:15" ht="22.5" hidden="1">
      <c r="A273" s="140"/>
      <c r="B273" s="110"/>
      <c r="C273" s="140"/>
      <c r="D273" s="91"/>
      <c r="E273" s="86"/>
      <c r="F273" s="86"/>
      <c r="G273" s="86"/>
      <c r="H273" s="86"/>
      <c r="I273" s="29" t="s">
        <v>146</v>
      </c>
      <c r="J273" s="29" t="s">
        <v>147</v>
      </c>
      <c r="K273" s="29" t="s">
        <v>148</v>
      </c>
      <c r="L273" s="29" t="s">
        <v>149</v>
      </c>
      <c r="M273" s="86"/>
      <c r="N273" s="86"/>
      <c r="O273" s="88"/>
    </row>
    <row r="274" spans="1:15" hidden="1">
      <c r="A274" s="140"/>
      <c r="B274" s="110"/>
      <c r="C274" s="140"/>
      <c r="D274" s="91"/>
      <c r="E274" s="44">
        <v>0</v>
      </c>
      <c r="F274" s="44">
        <v>0</v>
      </c>
      <c r="G274" s="44">
        <v>0</v>
      </c>
      <c r="H274" s="44">
        <v>0</v>
      </c>
      <c r="I274" s="44">
        <v>0</v>
      </c>
      <c r="J274" s="44">
        <v>0</v>
      </c>
      <c r="K274" s="44">
        <v>0</v>
      </c>
      <c r="L274" s="44">
        <v>0</v>
      </c>
      <c r="M274" s="44">
        <v>0</v>
      </c>
      <c r="N274" s="44">
        <v>0</v>
      </c>
      <c r="O274" s="89"/>
    </row>
    <row r="275" spans="1:15" hidden="1">
      <c r="A275" s="91" t="s">
        <v>95</v>
      </c>
      <c r="B275" s="108" t="s">
        <v>93</v>
      </c>
      <c r="C275" s="118"/>
      <c r="D275" s="20" t="s">
        <v>17</v>
      </c>
      <c r="E275" s="49">
        <f>E276+E277+E278+E279</f>
        <v>0</v>
      </c>
      <c r="F275" s="49">
        <f t="shared" ref="F275" si="144">F276+F277+F278+F279</f>
        <v>0</v>
      </c>
      <c r="G275" s="49">
        <f t="shared" ref="G275" si="145">G276+G277+G278+G279</f>
        <v>0</v>
      </c>
      <c r="H275" s="90">
        <f>H276+H277+H278+H279</f>
        <v>0</v>
      </c>
      <c r="I275" s="90"/>
      <c r="J275" s="90"/>
      <c r="K275" s="90"/>
      <c r="L275" s="90"/>
      <c r="M275" s="49">
        <f>M276+M277+M278+M279</f>
        <v>0</v>
      </c>
      <c r="N275" s="49">
        <f t="shared" ref="N275" si="146">N276+N277+N278+N279</f>
        <v>0</v>
      </c>
      <c r="O275" s="86"/>
    </row>
    <row r="276" spans="1:15" ht="22.5" hidden="1">
      <c r="A276" s="91"/>
      <c r="B276" s="108"/>
      <c r="C276" s="118"/>
      <c r="D276" s="20" t="s">
        <v>23</v>
      </c>
      <c r="E276" s="49">
        <f>F276+G276+H276+M276+N276</f>
        <v>0</v>
      </c>
      <c r="F276" s="49">
        <f>F281</f>
        <v>0</v>
      </c>
      <c r="G276" s="49">
        <f>G281</f>
        <v>0</v>
      </c>
      <c r="H276" s="90">
        <f>H281</f>
        <v>0</v>
      </c>
      <c r="I276" s="90"/>
      <c r="J276" s="90"/>
      <c r="K276" s="90"/>
      <c r="L276" s="90"/>
      <c r="M276" s="49">
        <f>M281</f>
        <v>0</v>
      </c>
      <c r="N276" s="49">
        <f>N281</f>
        <v>0</v>
      </c>
      <c r="O276" s="86"/>
    </row>
    <row r="277" spans="1:15" ht="33.75" hidden="1">
      <c r="A277" s="91"/>
      <c r="B277" s="108"/>
      <c r="C277" s="118"/>
      <c r="D277" s="20" t="s">
        <v>1</v>
      </c>
      <c r="E277" s="49">
        <f t="shared" ref="E277:E279" si="147">F277+G277+H277+M277+N277</f>
        <v>0</v>
      </c>
      <c r="F277" s="49">
        <f t="shared" ref="F277:G277" si="148">F282</f>
        <v>0</v>
      </c>
      <c r="G277" s="49">
        <f t="shared" si="148"/>
        <v>0</v>
      </c>
      <c r="H277" s="90">
        <f t="shared" ref="H277:H279" si="149">H282</f>
        <v>0</v>
      </c>
      <c r="I277" s="90"/>
      <c r="J277" s="90"/>
      <c r="K277" s="90"/>
      <c r="L277" s="90"/>
      <c r="M277" s="49">
        <f t="shared" ref="M277:N277" si="150">M282</f>
        <v>0</v>
      </c>
      <c r="N277" s="49">
        <f t="shared" si="150"/>
        <v>0</v>
      </c>
      <c r="O277" s="86"/>
    </row>
    <row r="278" spans="1:15" ht="33.75" hidden="1">
      <c r="A278" s="91"/>
      <c r="B278" s="108"/>
      <c r="C278" s="118"/>
      <c r="D278" s="20" t="s">
        <v>18</v>
      </c>
      <c r="E278" s="49">
        <f t="shared" si="147"/>
        <v>0</v>
      </c>
      <c r="F278" s="49">
        <f t="shared" ref="F278:G278" si="151">F283</f>
        <v>0</v>
      </c>
      <c r="G278" s="49">
        <f t="shared" si="151"/>
        <v>0</v>
      </c>
      <c r="H278" s="90">
        <f t="shared" si="149"/>
        <v>0</v>
      </c>
      <c r="I278" s="90"/>
      <c r="J278" s="90"/>
      <c r="K278" s="90"/>
      <c r="L278" s="90"/>
      <c r="M278" s="49">
        <f t="shared" ref="M278:N278" si="152">M283</f>
        <v>0</v>
      </c>
      <c r="N278" s="49">
        <f t="shared" si="152"/>
        <v>0</v>
      </c>
      <c r="O278" s="86"/>
    </row>
    <row r="279" spans="1:15" ht="22.5" hidden="1">
      <c r="A279" s="91"/>
      <c r="B279" s="108"/>
      <c r="C279" s="118"/>
      <c r="D279" s="20" t="s">
        <v>2</v>
      </c>
      <c r="E279" s="49">
        <f t="shared" si="147"/>
        <v>0</v>
      </c>
      <c r="F279" s="49">
        <f t="shared" ref="F279:G279" si="153">F284</f>
        <v>0</v>
      </c>
      <c r="G279" s="49">
        <f t="shared" si="153"/>
        <v>0</v>
      </c>
      <c r="H279" s="90">
        <f t="shared" si="149"/>
        <v>0</v>
      </c>
      <c r="I279" s="90"/>
      <c r="J279" s="90"/>
      <c r="K279" s="90"/>
      <c r="L279" s="90"/>
      <c r="M279" s="49">
        <f t="shared" ref="M279:N279" si="154">M284</f>
        <v>0</v>
      </c>
      <c r="N279" s="49">
        <f t="shared" si="154"/>
        <v>0</v>
      </c>
      <c r="O279" s="86"/>
    </row>
    <row r="280" spans="1:15" hidden="1">
      <c r="A280" s="91" t="s">
        <v>15</v>
      </c>
      <c r="B280" s="108" t="s">
        <v>92</v>
      </c>
      <c r="C280" s="118"/>
      <c r="D280" s="20" t="s">
        <v>17</v>
      </c>
      <c r="E280" s="49">
        <f>E281+E282+E283+E284</f>
        <v>0</v>
      </c>
      <c r="F280" s="49">
        <f t="shared" ref="F280" si="155">F281+F282+F283+F284</f>
        <v>0</v>
      </c>
      <c r="G280" s="49">
        <f t="shared" ref="G280" si="156">G281+G282+G283+G284</f>
        <v>0</v>
      </c>
      <c r="H280" s="90">
        <f>H281+H282+H283+H284</f>
        <v>0</v>
      </c>
      <c r="I280" s="90"/>
      <c r="J280" s="90"/>
      <c r="K280" s="90"/>
      <c r="L280" s="90"/>
      <c r="M280" s="49">
        <f>M281+M282+M283+M284</f>
        <v>0</v>
      </c>
      <c r="N280" s="49">
        <f t="shared" ref="N280" si="157">N281+N282+N283+N284</f>
        <v>0</v>
      </c>
      <c r="O280" s="87" t="s">
        <v>351</v>
      </c>
    </row>
    <row r="281" spans="1:15" ht="22.5" hidden="1">
      <c r="A281" s="91"/>
      <c r="B281" s="108"/>
      <c r="C281" s="118"/>
      <c r="D281" s="20" t="s">
        <v>23</v>
      </c>
      <c r="E281" s="49">
        <f>F281+G281+H281+M281+N281</f>
        <v>0</v>
      </c>
      <c r="F281" s="49">
        <v>0</v>
      </c>
      <c r="G281" s="49">
        <v>0</v>
      </c>
      <c r="H281" s="90">
        <v>0</v>
      </c>
      <c r="I281" s="90"/>
      <c r="J281" s="90"/>
      <c r="K281" s="90"/>
      <c r="L281" s="90"/>
      <c r="M281" s="49">
        <v>0</v>
      </c>
      <c r="N281" s="49">
        <v>0</v>
      </c>
      <c r="O281" s="88"/>
    </row>
    <row r="282" spans="1:15" ht="33.75" hidden="1">
      <c r="A282" s="91"/>
      <c r="B282" s="108"/>
      <c r="C282" s="118"/>
      <c r="D282" s="20" t="s">
        <v>1</v>
      </c>
      <c r="E282" s="49">
        <f t="shared" ref="E282:E284" si="158">F282+G282+H282+M282+N282</f>
        <v>0</v>
      </c>
      <c r="F282" s="49">
        <v>0</v>
      </c>
      <c r="G282" s="49">
        <v>0</v>
      </c>
      <c r="H282" s="90">
        <v>0</v>
      </c>
      <c r="I282" s="90"/>
      <c r="J282" s="90"/>
      <c r="K282" s="90"/>
      <c r="L282" s="90"/>
      <c r="M282" s="49">
        <v>0</v>
      </c>
      <c r="N282" s="49">
        <v>0</v>
      </c>
      <c r="O282" s="88"/>
    </row>
    <row r="283" spans="1:15" ht="33.75" hidden="1">
      <c r="A283" s="91"/>
      <c r="B283" s="108"/>
      <c r="C283" s="118"/>
      <c r="D283" s="20" t="s">
        <v>18</v>
      </c>
      <c r="E283" s="49">
        <f t="shared" si="158"/>
        <v>0</v>
      </c>
      <c r="F283" s="49">
        <v>0</v>
      </c>
      <c r="G283" s="49">
        <v>0</v>
      </c>
      <c r="H283" s="90">
        <v>0</v>
      </c>
      <c r="I283" s="90"/>
      <c r="J283" s="90"/>
      <c r="K283" s="90"/>
      <c r="L283" s="90"/>
      <c r="M283" s="49">
        <v>0</v>
      </c>
      <c r="N283" s="49">
        <v>0</v>
      </c>
      <c r="O283" s="88"/>
    </row>
    <row r="284" spans="1:15" ht="22.5" hidden="1">
      <c r="A284" s="91"/>
      <c r="B284" s="108"/>
      <c r="C284" s="118"/>
      <c r="D284" s="20" t="s">
        <v>2</v>
      </c>
      <c r="E284" s="49">
        <f t="shared" si="158"/>
        <v>0</v>
      </c>
      <c r="F284" s="49">
        <v>0</v>
      </c>
      <c r="G284" s="49">
        <v>0</v>
      </c>
      <c r="H284" s="90">
        <v>0</v>
      </c>
      <c r="I284" s="90"/>
      <c r="J284" s="90"/>
      <c r="K284" s="90"/>
      <c r="L284" s="90"/>
      <c r="M284" s="49">
        <v>0</v>
      </c>
      <c r="N284" s="49">
        <v>0</v>
      </c>
      <c r="O284" s="88"/>
    </row>
    <row r="285" spans="1:15" ht="15" hidden="1" customHeight="1">
      <c r="A285" s="91"/>
      <c r="B285" s="108" t="s">
        <v>123</v>
      </c>
      <c r="C285" s="91"/>
      <c r="D285" s="91"/>
      <c r="E285" s="86" t="s">
        <v>57</v>
      </c>
      <c r="F285" s="86" t="s">
        <v>58</v>
      </c>
      <c r="G285" s="86" t="s">
        <v>199</v>
      </c>
      <c r="H285" s="86" t="s">
        <v>3</v>
      </c>
      <c r="I285" s="92" t="s">
        <v>150</v>
      </c>
      <c r="J285" s="92"/>
      <c r="K285" s="92"/>
      <c r="L285" s="92"/>
      <c r="M285" s="86" t="s">
        <v>59</v>
      </c>
      <c r="N285" s="86" t="s">
        <v>60</v>
      </c>
      <c r="O285" s="88"/>
    </row>
    <row r="286" spans="1:15" ht="22.5" hidden="1">
      <c r="A286" s="91"/>
      <c r="B286" s="108"/>
      <c r="C286" s="91"/>
      <c r="D286" s="91"/>
      <c r="E286" s="86"/>
      <c r="F286" s="86"/>
      <c r="G286" s="86"/>
      <c r="H286" s="86"/>
      <c r="I286" s="26" t="s">
        <v>146</v>
      </c>
      <c r="J286" s="26" t="s">
        <v>147</v>
      </c>
      <c r="K286" s="26" t="s">
        <v>148</v>
      </c>
      <c r="L286" s="26" t="s">
        <v>149</v>
      </c>
      <c r="M286" s="86"/>
      <c r="N286" s="86"/>
      <c r="O286" s="88"/>
    </row>
    <row r="287" spans="1:15" hidden="1">
      <c r="A287" s="91"/>
      <c r="B287" s="108"/>
      <c r="C287" s="91"/>
      <c r="D287" s="91"/>
      <c r="E287" s="44">
        <v>0</v>
      </c>
      <c r="F287" s="44">
        <v>0</v>
      </c>
      <c r="G287" s="44">
        <v>0</v>
      </c>
      <c r="H287" s="44">
        <v>0</v>
      </c>
      <c r="I287" s="44">
        <v>0</v>
      </c>
      <c r="J287" s="44">
        <v>0</v>
      </c>
      <c r="K287" s="44">
        <v>0</v>
      </c>
      <c r="L287" s="44">
        <v>0</v>
      </c>
      <c r="M287" s="44">
        <v>0</v>
      </c>
      <c r="N287" s="44">
        <v>0</v>
      </c>
      <c r="O287" s="89"/>
    </row>
    <row r="288" spans="1:15" ht="15" customHeight="1">
      <c r="A288" s="91" t="s">
        <v>363</v>
      </c>
      <c r="B288" s="108" t="s">
        <v>30</v>
      </c>
      <c r="C288" s="114"/>
      <c r="D288" s="20" t="s">
        <v>17</v>
      </c>
      <c r="E288" s="49">
        <f>E289+E290+E291+E292</f>
        <v>40909</v>
      </c>
      <c r="F288" s="49">
        <f t="shared" ref="F288" si="159">F289+F290+F291+F292</f>
        <v>0</v>
      </c>
      <c r="G288" s="49">
        <f t="shared" ref="G288" si="160">G289+G290+G291+G292</f>
        <v>10674</v>
      </c>
      <c r="H288" s="90">
        <f>H289+H290+H291+H292</f>
        <v>12001</v>
      </c>
      <c r="I288" s="90"/>
      <c r="J288" s="90"/>
      <c r="K288" s="90"/>
      <c r="L288" s="90"/>
      <c r="M288" s="49">
        <f>M289+M290+M291+M292</f>
        <v>9117</v>
      </c>
      <c r="N288" s="49">
        <f t="shared" ref="N288" si="161">N289+N290+N291+N292</f>
        <v>9117</v>
      </c>
      <c r="O288" s="86"/>
    </row>
    <row r="289" spans="1:15" ht="22.5">
      <c r="A289" s="91"/>
      <c r="B289" s="108"/>
      <c r="C289" s="114"/>
      <c r="D289" s="20" t="s">
        <v>23</v>
      </c>
      <c r="E289" s="49">
        <f>F289+G289+H289+M289+N289</f>
        <v>34969</v>
      </c>
      <c r="F289" s="49">
        <f>F294+F302</f>
        <v>0</v>
      </c>
      <c r="G289" s="49">
        <f>G294+G302</f>
        <v>7234</v>
      </c>
      <c r="H289" s="90">
        <f>H294+H302</f>
        <v>9501</v>
      </c>
      <c r="I289" s="90"/>
      <c r="J289" s="90"/>
      <c r="K289" s="90"/>
      <c r="L289" s="90"/>
      <c r="M289" s="49">
        <f>M294+M302</f>
        <v>9117</v>
      </c>
      <c r="N289" s="49">
        <f>N294+N302</f>
        <v>9117</v>
      </c>
      <c r="O289" s="86"/>
    </row>
    <row r="290" spans="1:15" ht="33.75">
      <c r="A290" s="91"/>
      <c r="B290" s="108"/>
      <c r="C290" s="114"/>
      <c r="D290" s="20" t="s">
        <v>1</v>
      </c>
      <c r="E290" s="49">
        <f t="shared" ref="E290:E292" si="162">F290+G290+H290+M290+N290</f>
        <v>0</v>
      </c>
      <c r="F290" s="49">
        <f t="shared" ref="F290:H290" si="163">F295+F303</f>
        <v>0</v>
      </c>
      <c r="G290" s="49">
        <f t="shared" si="163"/>
        <v>0</v>
      </c>
      <c r="H290" s="90">
        <f t="shared" si="163"/>
        <v>0</v>
      </c>
      <c r="I290" s="90"/>
      <c r="J290" s="90"/>
      <c r="K290" s="90"/>
      <c r="L290" s="90"/>
      <c r="M290" s="49">
        <f t="shared" ref="M290:N290" si="164">M295+M303</f>
        <v>0</v>
      </c>
      <c r="N290" s="49">
        <f t="shared" si="164"/>
        <v>0</v>
      </c>
      <c r="O290" s="86"/>
    </row>
    <row r="291" spans="1:15" ht="33.75">
      <c r="A291" s="91"/>
      <c r="B291" s="108"/>
      <c r="C291" s="114"/>
      <c r="D291" s="20" t="s">
        <v>18</v>
      </c>
      <c r="E291" s="49">
        <f t="shared" si="162"/>
        <v>5940</v>
      </c>
      <c r="F291" s="49">
        <f t="shared" ref="F291:H291" si="165">F296+F304</f>
        <v>0</v>
      </c>
      <c r="G291" s="49">
        <f t="shared" si="165"/>
        <v>3440</v>
      </c>
      <c r="H291" s="90">
        <f t="shared" si="165"/>
        <v>2500</v>
      </c>
      <c r="I291" s="90"/>
      <c r="J291" s="90"/>
      <c r="K291" s="90"/>
      <c r="L291" s="90"/>
      <c r="M291" s="49">
        <f t="shared" ref="M291:N291" si="166">M296+M304</f>
        <v>0</v>
      </c>
      <c r="N291" s="49">
        <f t="shared" si="166"/>
        <v>0</v>
      </c>
      <c r="O291" s="86"/>
    </row>
    <row r="292" spans="1:15" ht="22.5">
      <c r="A292" s="91"/>
      <c r="B292" s="108"/>
      <c r="C292" s="114"/>
      <c r="D292" s="20" t="s">
        <v>2</v>
      </c>
      <c r="E292" s="49">
        <f t="shared" si="162"/>
        <v>0</v>
      </c>
      <c r="F292" s="49">
        <f t="shared" ref="F292:G292" si="167">F297+F305</f>
        <v>0</v>
      </c>
      <c r="G292" s="49">
        <f t="shared" si="167"/>
        <v>0</v>
      </c>
      <c r="H292" s="90">
        <f>H297+H305</f>
        <v>0</v>
      </c>
      <c r="I292" s="90"/>
      <c r="J292" s="90"/>
      <c r="K292" s="90"/>
      <c r="L292" s="90"/>
      <c r="M292" s="49">
        <f t="shared" ref="M292:N292" si="168">M297+M305</f>
        <v>0</v>
      </c>
      <c r="N292" s="49">
        <f t="shared" si="168"/>
        <v>0</v>
      </c>
      <c r="O292" s="86"/>
    </row>
    <row r="293" spans="1:15">
      <c r="A293" s="91" t="s">
        <v>440</v>
      </c>
      <c r="B293" s="108" t="s">
        <v>67</v>
      </c>
      <c r="C293" s="114"/>
      <c r="D293" s="20" t="s">
        <v>17</v>
      </c>
      <c r="E293" s="49">
        <f>E294+E295+E296+E297</f>
        <v>5940</v>
      </c>
      <c r="F293" s="49">
        <f t="shared" ref="F293" si="169">F294+F295+F296+F297</f>
        <v>0</v>
      </c>
      <c r="G293" s="49">
        <f t="shared" ref="G293" si="170">G294+G295+G296+G297</f>
        <v>3440</v>
      </c>
      <c r="H293" s="90">
        <f>H294+H295+H296+H297</f>
        <v>2500</v>
      </c>
      <c r="I293" s="90"/>
      <c r="J293" s="90"/>
      <c r="K293" s="90"/>
      <c r="L293" s="90"/>
      <c r="M293" s="49">
        <f>M294+M295+M296+M297</f>
        <v>0</v>
      </c>
      <c r="N293" s="49">
        <f t="shared" ref="N293" si="171">N294+N295+N296+N297</f>
        <v>0</v>
      </c>
      <c r="O293" s="87" t="s">
        <v>351</v>
      </c>
    </row>
    <row r="294" spans="1:15" ht="22.5">
      <c r="A294" s="91"/>
      <c r="B294" s="108"/>
      <c r="C294" s="114"/>
      <c r="D294" s="20" t="s">
        <v>23</v>
      </c>
      <c r="E294" s="49">
        <f>F294+G294+H294+M294+N294</f>
        <v>0</v>
      </c>
      <c r="F294" s="49">
        <v>0</v>
      </c>
      <c r="G294" s="49">
        <v>0</v>
      </c>
      <c r="H294" s="90">
        <v>0</v>
      </c>
      <c r="I294" s="90"/>
      <c r="J294" s="90"/>
      <c r="K294" s="90"/>
      <c r="L294" s="90"/>
      <c r="M294" s="49">
        <v>0</v>
      </c>
      <c r="N294" s="49">
        <v>0</v>
      </c>
      <c r="O294" s="88"/>
    </row>
    <row r="295" spans="1:15" ht="33.75">
      <c r="A295" s="91"/>
      <c r="B295" s="108"/>
      <c r="C295" s="114"/>
      <c r="D295" s="20" t="s">
        <v>1</v>
      </c>
      <c r="E295" s="49">
        <f t="shared" ref="E295:E297" si="172">F295+G295+H295+M295+N295</f>
        <v>0</v>
      </c>
      <c r="F295" s="49">
        <v>0</v>
      </c>
      <c r="G295" s="49">
        <v>0</v>
      </c>
      <c r="H295" s="90">
        <v>0</v>
      </c>
      <c r="I295" s="90"/>
      <c r="J295" s="90"/>
      <c r="K295" s="90"/>
      <c r="L295" s="90"/>
      <c r="M295" s="49">
        <v>0</v>
      </c>
      <c r="N295" s="49">
        <v>0</v>
      </c>
      <c r="O295" s="88"/>
    </row>
    <row r="296" spans="1:15" ht="33.75">
      <c r="A296" s="91"/>
      <c r="B296" s="108"/>
      <c r="C296" s="114"/>
      <c r="D296" s="20" t="s">
        <v>18</v>
      </c>
      <c r="E296" s="49">
        <f t="shared" si="172"/>
        <v>5940</v>
      </c>
      <c r="F296" s="49">
        <v>0</v>
      </c>
      <c r="G296" s="49">
        <f>2140+1300</f>
        <v>3440</v>
      </c>
      <c r="H296" s="90">
        <v>2500</v>
      </c>
      <c r="I296" s="90"/>
      <c r="J296" s="90"/>
      <c r="K296" s="90"/>
      <c r="L296" s="90"/>
      <c r="M296" s="49">
        <v>0</v>
      </c>
      <c r="N296" s="49">
        <v>0</v>
      </c>
      <c r="O296" s="88"/>
    </row>
    <row r="297" spans="1:15" ht="22.5">
      <c r="A297" s="91"/>
      <c r="B297" s="108"/>
      <c r="C297" s="114"/>
      <c r="D297" s="20" t="s">
        <v>2</v>
      </c>
      <c r="E297" s="49">
        <f t="shared" si="172"/>
        <v>0</v>
      </c>
      <c r="F297" s="49">
        <v>0</v>
      </c>
      <c r="G297" s="49">
        <v>0</v>
      </c>
      <c r="H297" s="90">
        <v>0</v>
      </c>
      <c r="I297" s="90"/>
      <c r="J297" s="90"/>
      <c r="K297" s="90"/>
      <c r="L297" s="90"/>
      <c r="M297" s="49">
        <v>0</v>
      </c>
      <c r="N297" s="49">
        <v>0</v>
      </c>
      <c r="O297" s="88"/>
    </row>
    <row r="298" spans="1:15" ht="15" customHeight="1">
      <c r="A298" s="91"/>
      <c r="B298" s="110" t="s">
        <v>402</v>
      </c>
      <c r="C298" s="91"/>
      <c r="D298" s="91"/>
      <c r="E298" s="86" t="s">
        <v>57</v>
      </c>
      <c r="F298" s="86" t="s">
        <v>58</v>
      </c>
      <c r="G298" s="86" t="s">
        <v>199</v>
      </c>
      <c r="H298" s="86" t="s">
        <v>3</v>
      </c>
      <c r="I298" s="92" t="s">
        <v>150</v>
      </c>
      <c r="J298" s="92"/>
      <c r="K298" s="92"/>
      <c r="L298" s="92"/>
      <c r="M298" s="86" t="s">
        <v>59</v>
      </c>
      <c r="N298" s="86" t="s">
        <v>60</v>
      </c>
      <c r="O298" s="88"/>
    </row>
    <row r="299" spans="1:15" ht="22.5">
      <c r="A299" s="91"/>
      <c r="B299" s="110"/>
      <c r="C299" s="91"/>
      <c r="D299" s="91"/>
      <c r="E299" s="86"/>
      <c r="F299" s="86"/>
      <c r="G299" s="86"/>
      <c r="H299" s="86"/>
      <c r="I299" s="26" t="s">
        <v>146</v>
      </c>
      <c r="J299" s="26" t="s">
        <v>147</v>
      </c>
      <c r="K299" s="26" t="s">
        <v>148</v>
      </c>
      <c r="L299" s="26" t="s">
        <v>149</v>
      </c>
      <c r="M299" s="86"/>
      <c r="N299" s="86"/>
      <c r="O299" s="88"/>
    </row>
    <row r="300" spans="1:15">
      <c r="A300" s="91"/>
      <c r="B300" s="110"/>
      <c r="C300" s="91"/>
      <c r="D300" s="91"/>
      <c r="E300" s="17">
        <v>100</v>
      </c>
      <c r="F300" s="66">
        <v>0</v>
      </c>
      <c r="G300" s="66">
        <v>100</v>
      </c>
      <c r="H300" s="66">
        <v>100</v>
      </c>
      <c r="I300" s="66">
        <v>100</v>
      </c>
      <c r="J300" s="66">
        <v>100</v>
      </c>
      <c r="K300" s="66">
        <v>100</v>
      </c>
      <c r="L300" s="66">
        <v>100</v>
      </c>
      <c r="M300" s="66">
        <v>0</v>
      </c>
      <c r="N300" s="66">
        <v>0</v>
      </c>
      <c r="O300" s="89"/>
    </row>
    <row r="301" spans="1:15" ht="24" customHeight="1">
      <c r="A301" s="91" t="s">
        <v>441</v>
      </c>
      <c r="B301" s="108" t="s">
        <v>156</v>
      </c>
      <c r="C301" s="114"/>
      <c r="D301" s="20" t="s">
        <v>17</v>
      </c>
      <c r="E301" s="49">
        <f>E302+E303+E304+E305</f>
        <v>34969</v>
      </c>
      <c r="F301" s="49">
        <f t="shared" ref="F301" si="173">F302+F303+F304+F305</f>
        <v>0</v>
      </c>
      <c r="G301" s="49">
        <f t="shared" ref="G301" si="174">G302+G303+G304+G305</f>
        <v>7234</v>
      </c>
      <c r="H301" s="90">
        <f>H302+H303+H304+H305</f>
        <v>9501</v>
      </c>
      <c r="I301" s="90"/>
      <c r="J301" s="90"/>
      <c r="K301" s="90"/>
      <c r="L301" s="90"/>
      <c r="M301" s="49">
        <f>M302+M303+M304+M305</f>
        <v>9117</v>
      </c>
      <c r="N301" s="49">
        <f t="shared" ref="N301" si="175">N302+N303+N304+N305</f>
        <v>9117</v>
      </c>
      <c r="O301" s="87" t="s">
        <v>351</v>
      </c>
    </row>
    <row r="302" spans="1:15" ht="22.5">
      <c r="A302" s="91"/>
      <c r="B302" s="108"/>
      <c r="C302" s="114"/>
      <c r="D302" s="20" t="s">
        <v>23</v>
      </c>
      <c r="E302" s="49">
        <f>F302+G302+H302+M302+N302</f>
        <v>34969</v>
      </c>
      <c r="F302" s="49">
        <v>0</v>
      </c>
      <c r="G302" s="49">
        <f>8058+831-1655</f>
        <v>7234</v>
      </c>
      <c r="H302" s="90">
        <f>9117+384</f>
        <v>9501</v>
      </c>
      <c r="I302" s="90"/>
      <c r="J302" s="90"/>
      <c r="K302" s="90"/>
      <c r="L302" s="90"/>
      <c r="M302" s="49">
        <v>9117</v>
      </c>
      <c r="N302" s="49">
        <v>9117</v>
      </c>
      <c r="O302" s="88"/>
    </row>
    <row r="303" spans="1:15" ht="33.75">
      <c r="A303" s="91"/>
      <c r="B303" s="108"/>
      <c r="C303" s="114"/>
      <c r="D303" s="20" t="s">
        <v>1</v>
      </c>
      <c r="E303" s="49">
        <f t="shared" ref="E303:E305" si="176">F303+G303+H303+M303+N303</f>
        <v>0</v>
      </c>
      <c r="F303" s="49">
        <v>0</v>
      </c>
      <c r="G303" s="49">
        <v>0</v>
      </c>
      <c r="H303" s="90">
        <v>0</v>
      </c>
      <c r="I303" s="90"/>
      <c r="J303" s="90"/>
      <c r="K303" s="90"/>
      <c r="L303" s="90"/>
      <c r="M303" s="49">
        <v>0</v>
      </c>
      <c r="N303" s="49">
        <v>0</v>
      </c>
      <c r="O303" s="88"/>
    </row>
    <row r="304" spans="1:15" ht="33.75">
      <c r="A304" s="91"/>
      <c r="B304" s="108"/>
      <c r="C304" s="114"/>
      <c r="D304" s="20" t="s">
        <v>18</v>
      </c>
      <c r="E304" s="49">
        <f t="shared" si="176"/>
        <v>0</v>
      </c>
      <c r="F304" s="49">
        <v>0</v>
      </c>
      <c r="G304" s="49">
        <v>0</v>
      </c>
      <c r="H304" s="90">
        <v>0</v>
      </c>
      <c r="I304" s="90"/>
      <c r="J304" s="90"/>
      <c r="K304" s="90"/>
      <c r="L304" s="90"/>
      <c r="M304" s="49">
        <v>0</v>
      </c>
      <c r="N304" s="49">
        <v>0</v>
      </c>
      <c r="O304" s="88"/>
    </row>
    <row r="305" spans="1:15" ht="22.5">
      <c r="A305" s="91"/>
      <c r="B305" s="108"/>
      <c r="C305" s="114"/>
      <c r="D305" s="20" t="s">
        <v>2</v>
      </c>
      <c r="E305" s="49">
        <f t="shared" si="176"/>
        <v>0</v>
      </c>
      <c r="F305" s="49">
        <v>0</v>
      </c>
      <c r="G305" s="49">
        <v>0</v>
      </c>
      <c r="H305" s="90">
        <v>0</v>
      </c>
      <c r="I305" s="90"/>
      <c r="J305" s="90"/>
      <c r="K305" s="90"/>
      <c r="L305" s="90"/>
      <c r="M305" s="49">
        <v>0</v>
      </c>
      <c r="N305" s="49">
        <v>0</v>
      </c>
      <c r="O305" s="88"/>
    </row>
    <row r="306" spans="1:15" ht="15" customHeight="1">
      <c r="A306" s="91"/>
      <c r="B306" s="110" t="s">
        <v>349</v>
      </c>
      <c r="C306" s="91"/>
      <c r="D306" s="91"/>
      <c r="E306" s="86" t="s">
        <v>57</v>
      </c>
      <c r="F306" s="86" t="s">
        <v>58</v>
      </c>
      <c r="G306" s="86" t="s">
        <v>199</v>
      </c>
      <c r="H306" s="86" t="s">
        <v>3</v>
      </c>
      <c r="I306" s="92" t="s">
        <v>150</v>
      </c>
      <c r="J306" s="92"/>
      <c r="K306" s="92"/>
      <c r="L306" s="92"/>
      <c r="M306" s="86" t="s">
        <v>59</v>
      </c>
      <c r="N306" s="86" t="s">
        <v>60</v>
      </c>
      <c r="O306" s="88"/>
    </row>
    <row r="307" spans="1:15" ht="22.5">
      <c r="A307" s="91"/>
      <c r="B307" s="110"/>
      <c r="C307" s="91"/>
      <c r="D307" s="91"/>
      <c r="E307" s="86"/>
      <c r="F307" s="86"/>
      <c r="G307" s="86"/>
      <c r="H307" s="86"/>
      <c r="I307" s="26" t="s">
        <v>146</v>
      </c>
      <c r="J307" s="26" t="s">
        <v>147</v>
      </c>
      <c r="K307" s="26" t="s">
        <v>148</v>
      </c>
      <c r="L307" s="26" t="s">
        <v>149</v>
      </c>
      <c r="M307" s="86"/>
      <c r="N307" s="86"/>
      <c r="O307" s="88"/>
    </row>
    <row r="308" spans="1:15" ht="45.75" customHeight="1">
      <c r="A308" s="91"/>
      <c r="B308" s="110"/>
      <c r="C308" s="91"/>
      <c r="D308" s="91"/>
      <c r="E308" s="17">
        <v>100</v>
      </c>
      <c r="F308" s="27">
        <v>0</v>
      </c>
      <c r="G308" s="17">
        <v>100</v>
      </c>
      <c r="H308" s="17">
        <v>100</v>
      </c>
      <c r="I308" s="17">
        <v>100</v>
      </c>
      <c r="J308" s="17" t="s">
        <v>362</v>
      </c>
      <c r="K308" s="17">
        <v>100</v>
      </c>
      <c r="L308" s="17">
        <v>100</v>
      </c>
      <c r="M308" s="17">
        <v>100</v>
      </c>
      <c r="N308" s="17">
        <v>100</v>
      </c>
      <c r="O308" s="89"/>
    </row>
    <row r="309" spans="1:15" hidden="1">
      <c r="A309" s="91" t="s">
        <v>45</v>
      </c>
      <c r="B309" s="108" t="s">
        <v>218</v>
      </c>
      <c r="C309" s="91"/>
      <c r="D309" s="20" t="s">
        <v>17</v>
      </c>
      <c r="E309" s="49">
        <f>E310+E311+E312+E313</f>
        <v>0</v>
      </c>
      <c r="F309" s="49">
        <f t="shared" ref="F309" si="177">F310+F311+F312+F313</f>
        <v>0</v>
      </c>
      <c r="G309" s="49">
        <f t="shared" ref="G309" si="178">G310+G311+G312+G313</f>
        <v>0</v>
      </c>
      <c r="H309" s="90">
        <f>H310+H311+H312+H313</f>
        <v>0</v>
      </c>
      <c r="I309" s="90"/>
      <c r="J309" s="90"/>
      <c r="K309" s="90"/>
      <c r="L309" s="90"/>
      <c r="M309" s="49">
        <f>M310+M311+M312+M313</f>
        <v>0</v>
      </c>
      <c r="N309" s="49">
        <f t="shared" ref="N309" si="179">N310+N311+N312+N313</f>
        <v>0</v>
      </c>
      <c r="O309" s="87"/>
    </row>
    <row r="310" spans="1:15" ht="22.5" hidden="1">
      <c r="A310" s="91"/>
      <c r="B310" s="108"/>
      <c r="C310" s="91"/>
      <c r="D310" s="20" t="s">
        <v>23</v>
      </c>
      <c r="E310" s="49">
        <f>F310+G310+H310+M310+N310</f>
        <v>0</v>
      </c>
      <c r="F310" s="50">
        <f>F315</f>
        <v>0</v>
      </c>
      <c r="G310" s="50">
        <f>G315</f>
        <v>0</v>
      </c>
      <c r="H310" s="93">
        <f>H315</f>
        <v>0</v>
      </c>
      <c r="I310" s="94"/>
      <c r="J310" s="94"/>
      <c r="K310" s="94"/>
      <c r="L310" s="95"/>
      <c r="M310" s="50">
        <f>M315</f>
        <v>0</v>
      </c>
      <c r="N310" s="50">
        <f>N315</f>
        <v>0</v>
      </c>
      <c r="O310" s="88"/>
    </row>
    <row r="311" spans="1:15" ht="33.75" hidden="1">
      <c r="A311" s="91"/>
      <c r="B311" s="108"/>
      <c r="C311" s="91"/>
      <c r="D311" s="20" t="s">
        <v>1</v>
      </c>
      <c r="E311" s="49">
        <f t="shared" ref="E311:E313" si="180">F311+G311+H311+M311+N311</f>
        <v>0</v>
      </c>
      <c r="F311" s="50">
        <f t="shared" ref="F311:H311" si="181">F316</f>
        <v>0</v>
      </c>
      <c r="G311" s="50">
        <f t="shared" si="181"/>
        <v>0</v>
      </c>
      <c r="H311" s="93">
        <f t="shared" si="181"/>
        <v>0</v>
      </c>
      <c r="I311" s="94"/>
      <c r="J311" s="94"/>
      <c r="K311" s="94"/>
      <c r="L311" s="95"/>
      <c r="M311" s="50">
        <f t="shared" ref="M311:N311" si="182">M316</f>
        <v>0</v>
      </c>
      <c r="N311" s="50">
        <f t="shared" si="182"/>
        <v>0</v>
      </c>
      <c r="O311" s="88"/>
    </row>
    <row r="312" spans="1:15" ht="33.75" hidden="1">
      <c r="A312" s="91"/>
      <c r="B312" s="108"/>
      <c r="C312" s="91"/>
      <c r="D312" s="20" t="s">
        <v>18</v>
      </c>
      <c r="E312" s="49">
        <f t="shared" si="180"/>
        <v>0</v>
      </c>
      <c r="F312" s="50">
        <f t="shared" ref="F312:H312" si="183">F317</f>
        <v>0</v>
      </c>
      <c r="G312" s="50">
        <f t="shared" si="183"/>
        <v>0</v>
      </c>
      <c r="H312" s="93">
        <f t="shared" si="183"/>
        <v>0</v>
      </c>
      <c r="I312" s="94"/>
      <c r="J312" s="94"/>
      <c r="K312" s="94"/>
      <c r="L312" s="95"/>
      <c r="M312" s="50">
        <f t="shared" ref="M312:N312" si="184">M317</f>
        <v>0</v>
      </c>
      <c r="N312" s="50">
        <f t="shared" si="184"/>
        <v>0</v>
      </c>
      <c r="O312" s="88"/>
    </row>
    <row r="313" spans="1:15" ht="22.5" hidden="1">
      <c r="A313" s="91"/>
      <c r="B313" s="108"/>
      <c r="C313" s="91"/>
      <c r="D313" s="20" t="s">
        <v>2</v>
      </c>
      <c r="E313" s="49">
        <f t="shared" si="180"/>
        <v>0</v>
      </c>
      <c r="F313" s="50">
        <f t="shared" ref="F313:H313" si="185">F318</f>
        <v>0</v>
      </c>
      <c r="G313" s="50">
        <f t="shared" si="185"/>
        <v>0</v>
      </c>
      <c r="H313" s="93">
        <f t="shared" si="185"/>
        <v>0</v>
      </c>
      <c r="I313" s="94"/>
      <c r="J313" s="94"/>
      <c r="K313" s="94"/>
      <c r="L313" s="95"/>
      <c r="M313" s="50">
        <f t="shared" ref="M313:N313" si="186">M318</f>
        <v>0</v>
      </c>
      <c r="N313" s="50">
        <f t="shared" si="186"/>
        <v>0</v>
      </c>
      <c r="O313" s="89"/>
    </row>
    <row r="314" spans="1:15" hidden="1">
      <c r="A314" s="91" t="s">
        <v>46</v>
      </c>
      <c r="B314" s="108" t="s">
        <v>130</v>
      </c>
      <c r="C314" s="118"/>
      <c r="D314" s="20" t="s">
        <v>17</v>
      </c>
      <c r="E314" s="49">
        <f>E315+E316+E317+E318</f>
        <v>0</v>
      </c>
      <c r="F314" s="49">
        <f t="shared" ref="F314" si="187">F315+F316+F317+F318</f>
        <v>0</v>
      </c>
      <c r="G314" s="49">
        <f t="shared" ref="G314" si="188">G315+G316+G317+G318</f>
        <v>0</v>
      </c>
      <c r="H314" s="90">
        <f>H315+H316+H317+H318</f>
        <v>0</v>
      </c>
      <c r="I314" s="90"/>
      <c r="J314" s="90"/>
      <c r="K314" s="90"/>
      <c r="L314" s="90"/>
      <c r="M314" s="49">
        <f>M315+M316+M317+M318</f>
        <v>0</v>
      </c>
      <c r="N314" s="49">
        <f t="shared" ref="N314" si="189">N315+N316+N317+N318</f>
        <v>0</v>
      </c>
      <c r="O314" s="87" t="s">
        <v>351</v>
      </c>
    </row>
    <row r="315" spans="1:15" ht="22.5" hidden="1">
      <c r="A315" s="91"/>
      <c r="B315" s="108"/>
      <c r="C315" s="118"/>
      <c r="D315" s="20" t="s">
        <v>23</v>
      </c>
      <c r="E315" s="49">
        <f>F315+G315+H315+M315+N315</f>
        <v>0</v>
      </c>
      <c r="F315" s="49">
        <v>0</v>
      </c>
      <c r="G315" s="49">
        <v>0</v>
      </c>
      <c r="H315" s="109">
        <v>0</v>
      </c>
      <c r="I315" s="109"/>
      <c r="J315" s="109"/>
      <c r="K315" s="109"/>
      <c r="L315" s="109"/>
      <c r="M315" s="49">
        <v>0</v>
      </c>
      <c r="N315" s="49">
        <v>0</v>
      </c>
      <c r="O315" s="88"/>
    </row>
    <row r="316" spans="1:15" ht="33.75" hidden="1">
      <c r="A316" s="91"/>
      <c r="B316" s="108"/>
      <c r="C316" s="118"/>
      <c r="D316" s="20" t="s">
        <v>1</v>
      </c>
      <c r="E316" s="49">
        <f t="shared" ref="E316:E318" si="190">F316+G316+H316+M316+N316</f>
        <v>0</v>
      </c>
      <c r="F316" s="49">
        <v>0</v>
      </c>
      <c r="G316" s="49">
        <v>0</v>
      </c>
      <c r="H316" s="109">
        <v>0</v>
      </c>
      <c r="I316" s="109"/>
      <c r="J316" s="109"/>
      <c r="K316" s="109"/>
      <c r="L316" s="109"/>
      <c r="M316" s="49">
        <v>0</v>
      </c>
      <c r="N316" s="49">
        <v>0</v>
      </c>
      <c r="O316" s="88"/>
    </row>
    <row r="317" spans="1:15" ht="33.75" hidden="1">
      <c r="A317" s="91"/>
      <c r="B317" s="108"/>
      <c r="C317" s="118"/>
      <c r="D317" s="20" t="s">
        <v>18</v>
      </c>
      <c r="E317" s="49">
        <f t="shared" si="190"/>
        <v>0</v>
      </c>
      <c r="F317" s="49">
        <v>0</v>
      </c>
      <c r="G317" s="49">
        <v>0</v>
      </c>
      <c r="H317" s="109">
        <v>0</v>
      </c>
      <c r="I317" s="109"/>
      <c r="J317" s="109"/>
      <c r="K317" s="109"/>
      <c r="L317" s="109"/>
      <c r="M317" s="49">
        <v>0</v>
      </c>
      <c r="N317" s="49">
        <v>0</v>
      </c>
      <c r="O317" s="88"/>
    </row>
    <row r="318" spans="1:15" ht="22.5" hidden="1">
      <c r="A318" s="91"/>
      <c r="B318" s="108"/>
      <c r="C318" s="118"/>
      <c r="D318" s="20" t="s">
        <v>2</v>
      </c>
      <c r="E318" s="49">
        <f t="shared" si="190"/>
        <v>0</v>
      </c>
      <c r="F318" s="49">
        <v>0</v>
      </c>
      <c r="G318" s="49">
        <v>0</v>
      </c>
      <c r="H318" s="109">
        <v>0</v>
      </c>
      <c r="I318" s="109"/>
      <c r="J318" s="109"/>
      <c r="K318" s="109"/>
      <c r="L318" s="109"/>
      <c r="M318" s="49">
        <v>0</v>
      </c>
      <c r="N318" s="49">
        <v>0</v>
      </c>
      <c r="O318" s="88"/>
    </row>
    <row r="319" spans="1:15" ht="15" hidden="1" customHeight="1">
      <c r="A319" s="91"/>
      <c r="B319" s="111" t="s">
        <v>61</v>
      </c>
      <c r="C319" s="91"/>
      <c r="D319" s="91"/>
      <c r="E319" s="86" t="s">
        <v>57</v>
      </c>
      <c r="F319" s="86" t="s">
        <v>58</v>
      </c>
      <c r="G319" s="86" t="s">
        <v>199</v>
      </c>
      <c r="H319" s="86" t="s">
        <v>3</v>
      </c>
      <c r="I319" s="92" t="s">
        <v>150</v>
      </c>
      <c r="J319" s="92"/>
      <c r="K319" s="92"/>
      <c r="L319" s="92"/>
      <c r="M319" s="86" t="s">
        <v>59</v>
      </c>
      <c r="N319" s="86" t="s">
        <v>60</v>
      </c>
      <c r="O319" s="88"/>
    </row>
    <row r="320" spans="1:15" ht="22.5" hidden="1">
      <c r="A320" s="91"/>
      <c r="B320" s="112"/>
      <c r="C320" s="91"/>
      <c r="D320" s="91"/>
      <c r="E320" s="86"/>
      <c r="F320" s="86"/>
      <c r="G320" s="86"/>
      <c r="H320" s="86"/>
      <c r="I320" s="26" t="s">
        <v>146</v>
      </c>
      <c r="J320" s="26" t="s">
        <v>147</v>
      </c>
      <c r="K320" s="26" t="s">
        <v>148</v>
      </c>
      <c r="L320" s="26" t="s">
        <v>149</v>
      </c>
      <c r="M320" s="86"/>
      <c r="N320" s="86"/>
      <c r="O320" s="88"/>
    </row>
    <row r="321" spans="1:15" hidden="1">
      <c r="A321" s="91"/>
      <c r="B321" s="113"/>
      <c r="C321" s="91"/>
      <c r="D321" s="91"/>
      <c r="E321" s="17"/>
      <c r="F321" s="27"/>
      <c r="G321" s="17"/>
      <c r="H321" s="17"/>
      <c r="I321" s="17"/>
      <c r="J321" s="17"/>
      <c r="K321" s="17"/>
      <c r="L321" s="17"/>
      <c r="M321" s="17"/>
      <c r="N321" s="17"/>
      <c r="O321" s="89"/>
    </row>
    <row r="322" spans="1:15" ht="15" customHeight="1">
      <c r="A322" s="91" t="s">
        <v>131</v>
      </c>
      <c r="B322" s="108" t="s">
        <v>54</v>
      </c>
      <c r="C322" s="114"/>
      <c r="D322" s="20" t="s">
        <v>17</v>
      </c>
      <c r="E322" s="49">
        <f>E323+E324+E325+E326</f>
        <v>185266.40696999998</v>
      </c>
      <c r="F322" s="49">
        <f t="shared" ref="F322" si="191">F323+F324+F325+F326</f>
        <v>185266.40696999998</v>
      </c>
      <c r="G322" s="49">
        <f t="shared" ref="G322" si="192">G323+G324+G325+G326</f>
        <v>0</v>
      </c>
      <c r="H322" s="90">
        <f>H323+H324+H325+H326</f>
        <v>0</v>
      </c>
      <c r="I322" s="90"/>
      <c r="J322" s="90"/>
      <c r="K322" s="90"/>
      <c r="L322" s="90"/>
      <c r="M322" s="49">
        <f>M323+M324+M325+M326</f>
        <v>0</v>
      </c>
      <c r="N322" s="49">
        <f t="shared" ref="N322" si="193">N323+N324+N325+N326</f>
        <v>0</v>
      </c>
      <c r="O322" s="86"/>
    </row>
    <row r="323" spans="1:15" ht="22.5">
      <c r="A323" s="91"/>
      <c r="B323" s="108"/>
      <c r="C323" s="114"/>
      <c r="D323" s="20" t="s">
        <v>23</v>
      </c>
      <c r="E323" s="49">
        <f>F323+G323+H323+M323+N323</f>
        <v>144886.91699999999</v>
      </c>
      <c r="F323" s="49">
        <f>F328+F336+F344</f>
        <v>144886.91699999999</v>
      </c>
      <c r="G323" s="49">
        <f>G328+G336+G344</f>
        <v>0</v>
      </c>
      <c r="H323" s="90">
        <f>H328+H336+H344</f>
        <v>0</v>
      </c>
      <c r="I323" s="90"/>
      <c r="J323" s="90"/>
      <c r="K323" s="90"/>
      <c r="L323" s="90"/>
      <c r="M323" s="49">
        <f>M328+M336+M344</f>
        <v>0</v>
      </c>
      <c r="N323" s="49">
        <f>N328+N336+N344</f>
        <v>0</v>
      </c>
      <c r="O323" s="86"/>
    </row>
    <row r="324" spans="1:15" ht="33.75">
      <c r="A324" s="91"/>
      <c r="B324" s="108"/>
      <c r="C324" s="114"/>
      <c r="D324" s="20" t="s">
        <v>1</v>
      </c>
      <c r="E324" s="49">
        <f t="shared" ref="E324:E326" si="194">F324+G324+H324+M324+N324</f>
        <v>0</v>
      </c>
      <c r="F324" s="49">
        <f t="shared" ref="F324:H324" si="195">F329+F337+F345</f>
        <v>0</v>
      </c>
      <c r="G324" s="49">
        <f t="shared" si="195"/>
        <v>0</v>
      </c>
      <c r="H324" s="90">
        <f t="shared" si="195"/>
        <v>0</v>
      </c>
      <c r="I324" s="90"/>
      <c r="J324" s="90"/>
      <c r="K324" s="90"/>
      <c r="L324" s="90"/>
      <c r="M324" s="49">
        <f t="shared" ref="M324:N324" si="196">M329+M337+M345</f>
        <v>0</v>
      </c>
      <c r="N324" s="49">
        <f t="shared" si="196"/>
        <v>0</v>
      </c>
      <c r="O324" s="86"/>
    </row>
    <row r="325" spans="1:15" ht="33.75">
      <c r="A325" s="91"/>
      <c r="B325" s="108"/>
      <c r="C325" s="114"/>
      <c r="D325" s="20" t="s">
        <v>18</v>
      </c>
      <c r="E325" s="49">
        <f t="shared" si="194"/>
        <v>40379.489970000002</v>
      </c>
      <c r="F325" s="49">
        <f t="shared" ref="F325:H325" si="197">F330+F338+F346</f>
        <v>40379.489970000002</v>
      </c>
      <c r="G325" s="49">
        <f t="shared" si="197"/>
        <v>0</v>
      </c>
      <c r="H325" s="90">
        <f t="shared" si="197"/>
        <v>0</v>
      </c>
      <c r="I325" s="90"/>
      <c r="J325" s="90"/>
      <c r="K325" s="90"/>
      <c r="L325" s="90"/>
      <c r="M325" s="49">
        <f t="shared" ref="M325:N325" si="198">M330+M338+M346</f>
        <v>0</v>
      </c>
      <c r="N325" s="49">
        <f t="shared" si="198"/>
        <v>0</v>
      </c>
      <c r="O325" s="86"/>
    </row>
    <row r="326" spans="1:15" ht="22.5">
      <c r="A326" s="91"/>
      <c r="B326" s="108"/>
      <c r="C326" s="114"/>
      <c r="D326" s="20" t="s">
        <v>2</v>
      </c>
      <c r="E326" s="49">
        <f t="shared" si="194"/>
        <v>0</v>
      </c>
      <c r="F326" s="49">
        <f t="shared" ref="F326:H326" si="199">F331+F339+F347</f>
        <v>0</v>
      </c>
      <c r="G326" s="49">
        <f t="shared" si="199"/>
        <v>0</v>
      </c>
      <c r="H326" s="90">
        <f t="shared" si="199"/>
        <v>0</v>
      </c>
      <c r="I326" s="90"/>
      <c r="J326" s="90"/>
      <c r="K326" s="90"/>
      <c r="L326" s="90"/>
      <c r="M326" s="49">
        <f t="shared" ref="M326:N326" si="200">M331+M339+M347</f>
        <v>0</v>
      </c>
      <c r="N326" s="49">
        <f t="shared" si="200"/>
        <v>0</v>
      </c>
      <c r="O326" s="86"/>
    </row>
    <row r="327" spans="1:15" ht="15" customHeight="1">
      <c r="A327" s="91" t="s">
        <v>442</v>
      </c>
      <c r="B327" s="108" t="s">
        <v>55</v>
      </c>
      <c r="C327" s="114"/>
      <c r="D327" s="45" t="s">
        <v>17</v>
      </c>
      <c r="E327" s="49">
        <f>E328+E329+E330+E331</f>
        <v>185266.40696999998</v>
      </c>
      <c r="F327" s="49">
        <f t="shared" ref="F327" si="201">F328+F329+F330+F331</f>
        <v>185266.40696999998</v>
      </c>
      <c r="G327" s="49">
        <f t="shared" ref="G327" si="202">G328+G329+G330+G331</f>
        <v>0</v>
      </c>
      <c r="H327" s="90">
        <f>H328+H329+H330+H331</f>
        <v>0</v>
      </c>
      <c r="I327" s="90"/>
      <c r="J327" s="90"/>
      <c r="K327" s="90"/>
      <c r="L327" s="90"/>
      <c r="M327" s="54"/>
      <c r="N327" s="57"/>
      <c r="O327" s="87" t="s">
        <v>351</v>
      </c>
    </row>
    <row r="328" spans="1:15" ht="22.5">
      <c r="A328" s="91"/>
      <c r="B328" s="108"/>
      <c r="C328" s="114"/>
      <c r="D328" s="45" t="s">
        <v>23</v>
      </c>
      <c r="E328" s="49">
        <f>F328+G328+H328+M328+N328</f>
        <v>144886.91699999999</v>
      </c>
      <c r="F328" s="53">
        <v>144886.91699999999</v>
      </c>
      <c r="G328" s="49">
        <v>0</v>
      </c>
      <c r="H328" s="90">
        <v>0</v>
      </c>
      <c r="I328" s="90"/>
      <c r="J328" s="90"/>
      <c r="K328" s="90"/>
      <c r="L328" s="90"/>
      <c r="M328" s="54"/>
      <c r="N328" s="57"/>
      <c r="O328" s="88"/>
    </row>
    <row r="329" spans="1:15" ht="33.75">
      <c r="A329" s="91"/>
      <c r="B329" s="108"/>
      <c r="C329" s="114"/>
      <c r="D329" s="45" t="s">
        <v>1</v>
      </c>
      <c r="E329" s="49">
        <f>F329+G329+H329+M329+N329</f>
        <v>0</v>
      </c>
      <c r="F329" s="53">
        <v>0</v>
      </c>
      <c r="G329" s="49">
        <v>0</v>
      </c>
      <c r="H329" s="90">
        <v>0</v>
      </c>
      <c r="I329" s="90"/>
      <c r="J329" s="90"/>
      <c r="K329" s="90"/>
      <c r="L329" s="90"/>
      <c r="M329" s="54"/>
      <c r="N329" s="57"/>
      <c r="O329" s="88"/>
    </row>
    <row r="330" spans="1:15" ht="33.75">
      <c r="A330" s="91"/>
      <c r="B330" s="108"/>
      <c r="C330" s="114"/>
      <c r="D330" s="45" t="s">
        <v>18</v>
      </c>
      <c r="E330" s="49">
        <f t="shared" ref="E330:E331" si="203">F330+G330+H330+M330+N330</f>
        <v>40379.489970000002</v>
      </c>
      <c r="F330" s="53">
        <v>40379.489970000002</v>
      </c>
      <c r="G330" s="49">
        <v>0</v>
      </c>
      <c r="H330" s="90">
        <v>0</v>
      </c>
      <c r="I330" s="90"/>
      <c r="J330" s="90"/>
      <c r="K330" s="90"/>
      <c r="L330" s="90"/>
      <c r="M330" s="54"/>
      <c r="N330" s="57"/>
      <c r="O330" s="88"/>
    </row>
    <row r="331" spans="1:15" ht="22.5">
      <c r="A331" s="91"/>
      <c r="B331" s="108"/>
      <c r="C331" s="114"/>
      <c r="D331" s="45" t="s">
        <v>2</v>
      </c>
      <c r="E331" s="49">
        <f t="shared" si="203"/>
        <v>0</v>
      </c>
      <c r="F331" s="49">
        <v>0</v>
      </c>
      <c r="G331" s="49">
        <v>0</v>
      </c>
      <c r="H331" s="90">
        <v>0</v>
      </c>
      <c r="I331" s="90"/>
      <c r="J331" s="90"/>
      <c r="K331" s="90"/>
      <c r="L331" s="90"/>
      <c r="M331" s="54"/>
      <c r="N331" s="57"/>
      <c r="O331" s="88"/>
    </row>
    <row r="332" spans="1:15" ht="15" customHeight="1">
      <c r="A332" s="91"/>
      <c r="B332" s="110" t="s">
        <v>106</v>
      </c>
      <c r="C332" s="91"/>
      <c r="D332" s="91"/>
      <c r="E332" s="86" t="s">
        <v>57</v>
      </c>
      <c r="F332" s="86" t="s">
        <v>58</v>
      </c>
      <c r="G332" s="86" t="s">
        <v>199</v>
      </c>
      <c r="H332" s="86" t="s">
        <v>3</v>
      </c>
      <c r="I332" s="92" t="s">
        <v>150</v>
      </c>
      <c r="J332" s="92"/>
      <c r="K332" s="92"/>
      <c r="L332" s="92"/>
      <c r="M332" s="91" t="s">
        <v>59</v>
      </c>
      <c r="N332" s="91" t="s">
        <v>60</v>
      </c>
      <c r="O332" s="88"/>
    </row>
    <row r="333" spans="1:15" ht="22.5">
      <c r="A333" s="91"/>
      <c r="B333" s="110"/>
      <c r="C333" s="91"/>
      <c r="D333" s="91"/>
      <c r="E333" s="86"/>
      <c r="F333" s="86"/>
      <c r="G333" s="86"/>
      <c r="H333" s="86"/>
      <c r="I333" s="43" t="s">
        <v>146</v>
      </c>
      <c r="J333" s="43" t="s">
        <v>147</v>
      </c>
      <c r="K333" s="43" t="s">
        <v>148</v>
      </c>
      <c r="L333" s="43" t="s">
        <v>149</v>
      </c>
      <c r="M333" s="91"/>
      <c r="N333" s="91"/>
      <c r="O333" s="88"/>
    </row>
    <row r="334" spans="1:15">
      <c r="A334" s="91"/>
      <c r="B334" s="110"/>
      <c r="C334" s="91"/>
      <c r="D334" s="91"/>
      <c r="E334" s="44">
        <v>1</v>
      </c>
      <c r="F334" s="44">
        <v>1</v>
      </c>
      <c r="G334" s="44">
        <v>0</v>
      </c>
      <c r="H334" s="44" t="s">
        <v>362</v>
      </c>
      <c r="I334" s="67" t="s">
        <v>362</v>
      </c>
      <c r="J334" s="67" t="s">
        <v>362</v>
      </c>
      <c r="K334" s="67" t="s">
        <v>362</v>
      </c>
      <c r="L334" s="67" t="s">
        <v>362</v>
      </c>
      <c r="M334" s="67" t="s">
        <v>362</v>
      </c>
      <c r="N334" s="67" t="s">
        <v>362</v>
      </c>
      <c r="O334" s="89"/>
    </row>
    <row r="335" spans="1:15" hidden="1">
      <c r="A335" s="91" t="s">
        <v>129</v>
      </c>
      <c r="B335" s="108" t="s">
        <v>135</v>
      </c>
      <c r="C335" s="114"/>
      <c r="D335" s="45" t="s">
        <v>17</v>
      </c>
      <c r="E335" s="49">
        <f>E336+E337+E338+E339</f>
        <v>0</v>
      </c>
      <c r="F335" s="49">
        <f t="shared" ref="F335" si="204">F336+F337+F338+F339</f>
        <v>0</v>
      </c>
      <c r="G335" s="49">
        <f t="shared" ref="G335" si="205">G336+G337+G338+G339</f>
        <v>0</v>
      </c>
      <c r="H335" s="90">
        <f>H336+H337+H338+H339</f>
        <v>0</v>
      </c>
      <c r="I335" s="90"/>
      <c r="J335" s="90"/>
      <c r="K335" s="90"/>
      <c r="L335" s="90"/>
      <c r="M335" s="44"/>
      <c r="N335" s="44"/>
      <c r="O335" s="87" t="s">
        <v>351</v>
      </c>
    </row>
    <row r="336" spans="1:15" ht="22.5" hidden="1">
      <c r="A336" s="91"/>
      <c r="B336" s="108"/>
      <c r="C336" s="114"/>
      <c r="D336" s="45" t="s">
        <v>23</v>
      </c>
      <c r="E336" s="49">
        <f>F336+G336+H336+M336+N336</f>
        <v>0</v>
      </c>
      <c r="F336" s="49">
        <v>0</v>
      </c>
      <c r="G336" s="49">
        <v>0</v>
      </c>
      <c r="H336" s="90">
        <v>0</v>
      </c>
      <c r="I336" s="90"/>
      <c r="J336" s="90"/>
      <c r="K336" s="90"/>
      <c r="L336" s="90"/>
      <c r="M336" s="49">
        <v>0</v>
      </c>
      <c r="N336" s="49">
        <v>0</v>
      </c>
      <c r="O336" s="88"/>
    </row>
    <row r="337" spans="1:15" ht="33.75" hidden="1">
      <c r="A337" s="91"/>
      <c r="B337" s="108"/>
      <c r="C337" s="114"/>
      <c r="D337" s="45" t="s">
        <v>1</v>
      </c>
      <c r="E337" s="49">
        <f>F337+G337+H337+M337+N337</f>
        <v>0</v>
      </c>
      <c r="F337" s="49">
        <v>0</v>
      </c>
      <c r="G337" s="49">
        <v>0</v>
      </c>
      <c r="H337" s="90">
        <v>0</v>
      </c>
      <c r="I337" s="90"/>
      <c r="J337" s="90"/>
      <c r="K337" s="90"/>
      <c r="L337" s="90"/>
      <c r="M337" s="49">
        <v>0</v>
      </c>
      <c r="N337" s="49">
        <v>0</v>
      </c>
      <c r="O337" s="88"/>
    </row>
    <row r="338" spans="1:15" ht="33.75" hidden="1">
      <c r="A338" s="91"/>
      <c r="B338" s="108"/>
      <c r="C338" s="114"/>
      <c r="D338" s="45" t="s">
        <v>18</v>
      </c>
      <c r="E338" s="49">
        <f t="shared" ref="E338:E339" si="206">F338+G338+H338+M338+N338</f>
        <v>0</v>
      </c>
      <c r="F338" s="49">
        <v>0</v>
      </c>
      <c r="G338" s="49">
        <v>0</v>
      </c>
      <c r="H338" s="90">
        <v>0</v>
      </c>
      <c r="I338" s="90"/>
      <c r="J338" s="90"/>
      <c r="K338" s="90"/>
      <c r="L338" s="90"/>
      <c r="M338" s="49">
        <v>0</v>
      </c>
      <c r="N338" s="49">
        <v>0</v>
      </c>
      <c r="O338" s="88"/>
    </row>
    <row r="339" spans="1:15" ht="22.5" hidden="1">
      <c r="A339" s="91"/>
      <c r="B339" s="108"/>
      <c r="C339" s="114"/>
      <c r="D339" s="45" t="s">
        <v>2</v>
      </c>
      <c r="E339" s="49">
        <f t="shared" si="206"/>
        <v>0</v>
      </c>
      <c r="F339" s="49">
        <v>0</v>
      </c>
      <c r="G339" s="49">
        <v>0</v>
      </c>
      <c r="H339" s="90">
        <v>0</v>
      </c>
      <c r="I339" s="90"/>
      <c r="J339" s="90"/>
      <c r="K339" s="90"/>
      <c r="L339" s="90"/>
      <c r="M339" s="49">
        <v>0</v>
      </c>
      <c r="N339" s="49">
        <v>0</v>
      </c>
      <c r="O339" s="88"/>
    </row>
    <row r="340" spans="1:15" ht="15" hidden="1" customHeight="1">
      <c r="A340" s="91"/>
      <c r="B340" s="110" t="s">
        <v>136</v>
      </c>
      <c r="C340" s="91"/>
      <c r="D340" s="91"/>
      <c r="E340" s="86" t="s">
        <v>57</v>
      </c>
      <c r="F340" s="86" t="s">
        <v>58</v>
      </c>
      <c r="G340" s="86" t="s">
        <v>199</v>
      </c>
      <c r="H340" s="86" t="s">
        <v>3</v>
      </c>
      <c r="I340" s="92" t="s">
        <v>150</v>
      </c>
      <c r="J340" s="92"/>
      <c r="K340" s="92"/>
      <c r="L340" s="92"/>
      <c r="M340" s="91" t="s">
        <v>59</v>
      </c>
      <c r="N340" s="91" t="s">
        <v>60</v>
      </c>
      <c r="O340" s="88"/>
    </row>
    <row r="341" spans="1:15" ht="22.5" hidden="1">
      <c r="A341" s="91"/>
      <c r="B341" s="110"/>
      <c r="C341" s="91"/>
      <c r="D341" s="91"/>
      <c r="E341" s="86"/>
      <c r="F341" s="86"/>
      <c r="G341" s="86"/>
      <c r="H341" s="86"/>
      <c r="I341" s="43" t="s">
        <v>146</v>
      </c>
      <c r="J341" s="43" t="s">
        <v>147</v>
      </c>
      <c r="K341" s="43" t="s">
        <v>148</v>
      </c>
      <c r="L341" s="43" t="s">
        <v>149</v>
      </c>
      <c r="M341" s="91"/>
      <c r="N341" s="91"/>
      <c r="O341" s="88"/>
    </row>
    <row r="342" spans="1:15" ht="21" hidden="1" customHeight="1">
      <c r="A342" s="91"/>
      <c r="B342" s="110"/>
      <c r="C342" s="91"/>
      <c r="D342" s="91"/>
      <c r="E342" s="44">
        <v>0</v>
      </c>
      <c r="F342" s="44">
        <v>0</v>
      </c>
      <c r="G342" s="44">
        <v>0</v>
      </c>
      <c r="H342" s="44">
        <v>0</v>
      </c>
      <c r="I342" s="44">
        <v>0</v>
      </c>
      <c r="J342" s="44">
        <v>0</v>
      </c>
      <c r="K342" s="44">
        <v>0</v>
      </c>
      <c r="L342" s="44">
        <v>0</v>
      </c>
      <c r="M342" s="44">
        <v>0</v>
      </c>
      <c r="N342" s="44">
        <v>0</v>
      </c>
      <c r="O342" s="89"/>
    </row>
    <row r="343" spans="1:15" hidden="1">
      <c r="A343" s="91" t="s">
        <v>221</v>
      </c>
      <c r="B343" s="108" t="s">
        <v>166</v>
      </c>
      <c r="C343" s="114"/>
      <c r="D343" s="20" t="s">
        <v>17</v>
      </c>
      <c r="E343" s="49">
        <f>E344+E345+E346+E347</f>
        <v>0</v>
      </c>
      <c r="F343" s="49">
        <f t="shared" ref="F343" si="207">F344+F345+F346+F347</f>
        <v>0</v>
      </c>
      <c r="G343" s="49">
        <f t="shared" ref="G343" si="208">G344+G345+G346+G347</f>
        <v>0</v>
      </c>
      <c r="H343" s="90">
        <f>H344+H345+H346+H347</f>
        <v>0</v>
      </c>
      <c r="I343" s="90"/>
      <c r="J343" s="90"/>
      <c r="K343" s="90"/>
      <c r="L343" s="90"/>
      <c r="M343" s="49">
        <f>M344+M345+M346+M347</f>
        <v>0</v>
      </c>
      <c r="N343" s="49">
        <f t="shared" ref="N343" si="209">N344+N345+N346+N347</f>
        <v>0</v>
      </c>
      <c r="O343" s="87" t="s">
        <v>351</v>
      </c>
    </row>
    <row r="344" spans="1:15" ht="22.5" hidden="1">
      <c r="A344" s="91"/>
      <c r="B344" s="108"/>
      <c r="C344" s="114"/>
      <c r="D344" s="20" t="s">
        <v>23</v>
      </c>
      <c r="E344" s="49">
        <f>F344+G344+H344+M344+N344</f>
        <v>0</v>
      </c>
      <c r="F344" s="49">
        <v>0</v>
      </c>
      <c r="G344" s="49">
        <v>0</v>
      </c>
      <c r="H344" s="90">
        <v>0</v>
      </c>
      <c r="I344" s="90"/>
      <c r="J344" s="90"/>
      <c r="K344" s="90"/>
      <c r="L344" s="90"/>
      <c r="M344" s="49">
        <v>0</v>
      </c>
      <c r="N344" s="49">
        <v>0</v>
      </c>
      <c r="O344" s="88"/>
    </row>
    <row r="345" spans="1:15" ht="33.75" hidden="1">
      <c r="A345" s="91"/>
      <c r="B345" s="108"/>
      <c r="C345" s="114"/>
      <c r="D345" s="20" t="s">
        <v>1</v>
      </c>
      <c r="E345" s="49">
        <f t="shared" ref="E345:E347" si="210">F345+G345+H345+M345+N345</f>
        <v>0</v>
      </c>
      <c r="F345" s="49">
        <v>0</v>
      </c>
      <c r="G345" s="49">
        <v>0</v>
      </c>
      <c r="H345" s="90">
        <v>0</v>
      </c>
      <c r="I345" s="90"/>
      <c r="J345" s="90"/>
      <c r="K345" s="90"/>
      <c r="L345" s="90"/>
      <c r="M345" s="49">
        <v>0</v>
      </c>
      <c r="N345" s="49">
        <v>0</v>
      </c>
      <c r="O345" s="88"/>
    </row>
    <row r="346" spans="1:15" ht="33.75" hidden="1">
      <c r="A346" s="91"/>
      <c r="B346" s="108"/>
      <c r="C346" s="114"/>
      <c r="D346" s="20" t="s">
        <v>18</v>
      </c>
      <c r="E346" s="49">
        <f t="shared" si="210"/>
        <v>0</v>
      </c>
      <c r="F346" s="49">
        <v>0</v>
      </c>
      <c r="G346" s="49">
        <v>0</v>
      </c>
      <c r="H346" s="90">
        <v>0</v>
      </c>
      <c r="I346" s="90"/>
      <c r="J346" s="90"/>
      <c r="K346" s="90"/>
      <c r="L346" s="90"/>
      <c r="M346" s="49">
        <v>0</v>
      </c>
      <c r="N346" s="49">
        <v>0</v>
      </c>
      <c r="O346" s="88"/>
    </row>
    <row r="347" spans="1:15" ht="22.5" hidden="1">
      <c r="A347" s="91"/>
      <c r="B347" s="108"/>
      <c r="C347" s="114"/>
      <c r="D347" s="20" t="s">
        <v>2</v>
      </c>
      <c r="E347" s="49">
        <f t="shared" si="210"/>
        <v>0</v>
      </c>
      <c r="F347" s="49">
        <v>0</v>
      </c>
      <c r="G347" s="49">
        <v>0</v>
      </c>
      <c r="H347" s="90">
        <v>0</v>
      </c>
      <c r="I347" s="90"/>
      <c r="J347" s="90"/>
      <c r="K347" s="90"/>
      <c r="L347" s="90"/>
      <c r="M347" s="49">
        <v>0</v>
      </c>
      <c r="N347" s="49">
        <v>0</v>
      </c>
      <c r="O347" s="88"/>
    </row>
    <row r="348" spans="1:15" ht="15" hidden="1" customHeight="1">
      <c r="A348" s="91"/>
      <c r="B348" s="110" t="s">
        <v>167</v>
      </c>
      <c r="C348" s="91"/>
      <c r="D348" s="91"/>
      <c r="E348" s="86" t="s">
        <v>57</v>
      </c>
      <c r="F348" s="86" t="s">
        <v>58</v>
      </c>
      <c r="G348" s="86" t="s">
        <v>199</v>
      </c>
      <c r="H348" s="86" t="s">
        <v>3</v>
      </c>
      <c r="I348" s="92" t="s">
        <v>150</v>
      </c>
      <c r="J348" s="92"/>
      <c r="K348" s="92"/>
      <c r="L348" s="92"/>
      <c r="M348" s="86" t="s">
        <v>59</v>
      </c>
      <c r="N348" s="86" t="s">
        <v>60</v>
      </c>
      <c r="O348" s="88"/>
    </row>
    <row r="349" spans="1:15" ht="22.5" hidden="1">
      <c r="A349" s="91"/>
      <c r="B349" s="110"/>
      <c r="C349" s="91"/>
      <c r="D349" s="91"/>
      <c r="E349" s="86"/>
      <c r="F349" s="86"/>
      <c r="G349" s="86"/>
      <c r="H349" s="86"/>
      <c r="I349" s="26" t="s">
        <v>146</v>
      </c>
      <c r="J349" s="26" t="s">
        <v>147</v>
      </c>
      <c r="K349" s="26" t="s">
        <v>148</v>
      </c>
      <c r="L349" s="26" t="s">
        <v>149</v>
      </c>
      <c r="M349" s="86"/>
      <c r="N349" s="86"/>
      <c r="O349" s="88"/>
    </row>
    <row r="350" spans="1:15" ht="21" hidden="1" customHeight="1">
      <c r="A350" s="91"/>
      <c r="B350" s="110"/>
      <c r="C350" s="91"/>
      <c r="D350" s="91"/>
      <c r="E350" s="17">
        <v>0</v>
      </c>
      <c r="F350" s="27">
        <v>0</v>
      </c>
      <c r="G350" s="17">
        <v>0</v>
      </c>
      <c r="H350" s="17">
        <v>0</v>
      </c>
      <c r="I350" s="17">
        <v>0</v>
      </c>
      <c r="J350" s="17">
        <v>0</v>
      </c>
      <c r="K350" s="17">
        <v>0</v>
      </c>
      <c r="L350" s="17">
        <v>0</v>
      </c>
      <c r="M350" s="17">
        <v>0</v>
      </c>
      <c r="N350" s="17">
        <v>0</v>
      </c>
      <c r="O350" s="89"/>
    </row>
    <row r="351" spans="1:15">
      <c r="A351" s="91" t="s">
        <v>364</v>
      </c>
      <c r="B351" s="108" t="s">
        <v>37</v>
      </c>
      <c r="C351" s="114"/>
      <c r="D351" s="20" t="s">
        <v>17</v>
      </c>
      <c r="E351" s="49">
        <f>E352+E353+E354+E355</f>
        <v>389471.21281999996</v>
      </c>
      <c r="F351" s="49">
        <f t="shared" ref="F351" si="211">F352+F353+F354+F355</f>
        <v>389471.21281999996</v>
      </c>
      <c r="G351" s="49">
        <f t="shared" ref="G351" si="212">G352+G353+G354+G355</f>
        <v>0</v>
      </c>
      <c r="H351" s="90">
        <f>H352+H353+H354+H355</f>
        <v>0</v>
      </c>
      <c r="I351" s="90"/>
      <c r="J351" s="90"/>
      <c r="K351" s="90"/>
      <c r="L351" s="90"/>
      <c r="M351" s="49">
        <f>M352+M353+M354+M355</f>
        <v>0</v>
      </c>
      <c r="N351" s="49">
        <f t="shared" ref="N351" si="213">N352+N353+N354+N355</f>
        <v>0</v>
      </c>
      <c r="O351" s="86"/>
    </row>
    <row r="352" spans="1:15" ht="22.5">
      <c r="A352" s="91"/>
      <c r="B352" s="108"/>
      <c r="C352" s="114"/>
      <c r="D352" s="20" t="s">
        <v>23</v>
      </c>
      <c r="E352" s="49">
        <f>F352+G352+H352+M352+N352</f>
        <v>293467.22363999998</v>
      </c>
      <c r="F352" s="49">
        <f>F357+F368+F376+F384+F392+F416+F424</f>
        <v>293467.22363999998</v>
      </c>
      <c r="G352" s="49">
        <f>G357+G368+G376+G384+G392+G416+G424</f>
        <v>0</v>
      </c>
      <c r="H352" s="90">
        <f>H357+H368+H376+H384+H392+H416+H424</f>
        <v>0</v>
      </c>
      <c r="I352" s="90"/>
      <c r="J352" s="90"/>
      <c r="K352" s="90"/>
      <c r="L352" s="90"/>
      <c r="M352" s="49">
        <f>M357+M368+M376+M384+M392+M416+M424</f>
        <v>0</v>
      </c>
      <c r="N352" s="49">
        <f>N357+N368+N376+N384+N392+N416+N424</f>
        <v>0</v>
      </c>
      <c r="O352" s="86"/>
    </row>
    <row r="353" spans="1:15" ht="33.75">
      <c r="A353" s="91"/>
      <c r="B353" s="108"/>
      <c r="C353" s="114"/>
      <c r="D353" s="20" t="s">
        <v>1</v>
      </c>
      <c r="E353" s="49">
        <f t="shared" ref="E353:E355" si="214">F353+G353+H353+M353+N353</f>
        <v>54776.423729999995</v>
      </c>
      <c r="F353" s="49">
        <f t="shared" ref="F353:G353" si="215">F358+F369+F377+F385+F393+F417+F425</f>
        <v>54776.423729999995</v>
      </c>
      <c r="G353" s="49">
        <f t="shared" si="215"/>
        <v>0</v>
      </c>
      <c r="H353" s="90">
        <f t="shared" ref="H353:H355" si="216">H358+H369+H377+H385+H393+H417+H425</f>
        <v>0</v>
      </c>
      <c r="I353" s="90"/>
      <c r="J353" s="90"/>
      <c r="K353" s="90"/>
      <c r="L353" s="90"/>
      <c r="M353" s="49">
        <f t="shared" ref="M353:N353" si="217">M358+M369+M377+M385+M393+M417+M425</f>
        <v>0</v>
      </c>
      <c r="N353" s="49">
        <f t="shared" si="217"/>
        <v>0</v>
      </c>
      <c r="O353" s="86"/>
    </row>
    <row r="354" spans="1:15" ht="33.75">
      <c r="A354" s="91"/>
      <c r="B354" s="108"/>
      <c r="C354" s="114"/>
      <c r="D354" s="20" t="s">
        <v>18</v>
      </c>
      <c r="E354" s="49">
        <f t="shared" si="214"/>
        <v>41227.565449999995</v>
      </c>
      <c r="F354" s="49">
        <f t="shared" ref="F354:G354" si="218">F359+F370+F378+F386+F394+F418+F426</f>
        <v>41227.565449999995</v>
      </c>
      <c r="G354" s="49">
        <f t="shared" si="218"/>
        <v>0</v>
      </c>
      <c r="H354" s="90">
        <f t="shared" si="216"/>
        <v>0</v>
      </c>
      <c r="I354" s="90"/>
      <c r="J354" s="90"/>
      <c r="K354" s="90"/>
      <c r="L354" s="90"/>
      <c r="M354" s="49">
        <f t="shared" ref="M354:N354" si="219">M359+M370+M378+M386+M394+M418+M426</f>
        <v>0</v>
      </c>
      <c r="N354" s="49">
        <f t="shared" si="219"/>
        <v>0</v>
      </c>
      <c r="O354" s="86"/>
    </row>
    <row r="355" spans="1:15" ht="22.5">
      <c r="A355" s="91"/>
      <c r="B355" s="108"/>
      <c r="C355" s="114"/>
      <c r="D355" s="20" t="s">
        <v>2</v>
      </c>
      <c r="E355" s="49">
        <f t="shared" si="214"/>
        <v>0</v>
      </c>
      <c r="F355" s="49">
        <f t="shared" ref="F355:G355" si="220">F360+F371+F379+F387+F395+F419+F427</f>
        <v>0</v>
      </c>
      <c r="G355" s="49">
        <f t="shared" si="220"/>
        <v>0</v>
      </c>
      <c r="H355" s="90">
        <f t="shared" si="216"/>
        <v>0</v>
      </c>
      <c r="I355" s="90"/>
      <c r="J355" s="90"/>
      <c r="K355" s="90"/>
      <c r="L355" s="90"/>
      <c r="M355" s="49">
        <f t="shared" ref="M355:N355" si="221">M360+M371+M379+M387+M395+M419+M427</f>
        <v>0</v>
      </c>
      <c r="N355" s="49">
        <f t="shared" si="221"/>
        <v>0</v>
      </c>
      <c r="O355" s="86"/>
    </row>
    <row r="356" spans="1:15" ht="15" customHeight="1">
      <c r="A356" s="119" t="s">
        <v>443</v>
      </c>
      <c r="B356" s="108" t="s">
        <v>38</v>
      </c>
      <c r="C356" s="114"/>
      <c r="D356" s="45" t="s">
        <v>17</v>
      </c>
      <c r="E356" s="49">
        <f>E357+E358+E359+E360</f>
        <v>314962.01776999998</v>
      </c>
      <c r="F356" s="49">
        <f t="shared" ref="F356" si="222">F357+F358+F359+F360</f>
        <v>314962.01776999998</v>
      </c>
      <c r="G356" s="49">
        <f t="shared" ref="G356" si="223">G357+G358+G359+G360</f>
        <v>0</v>
      </c>
      <c r="H356" s="90">
        <f>H357+H358+H359+H360</f>
        <v>0</v>
      </c>
      <c r="I356" s="90"/>
      <c r="J356" s="90"/>
      <c r="K356" s="90"/>
      <c r="L356" s="90"/>
      <c r="M356" s="49">
        <f>M357+M358+M359+M360</f>
        <v>0</v>
      </c>
      <c r="N356" s="49">
        <f t="shared" ref="N356" si="224">N357+N358+N359+N360</f>
        <v>0</v>
      </c>
      <c r="O356" s="115" t="s">
        <v>351</v>
      </c>
    </row>
    <row r="357" spans="1:15" ht="22.5">
      <c r="A357" s="120"/>
      <c r="B357" s="108"/>
      <c r="C357" s="114"/>
      <c r="D357" s="45" t="s">
        <v>23</v>
      </c>
      <c r="E357" s="49">
        <f>F357+G357+H357+M357+N357</f>
        <v>234592.32540999999</v>
      </c>
      <c r="F357" s="53">
        <v>234592.32540999999</v>
      </c>
      <c r="G357" s="49">
        <v>0</v>
      </c>
      <c r="H357" s="90">
        <v>0</v>
      </c>
      <c r="I357" s="90"/>
      <c r="J357" s="90"/>
      <c r="K357" s="90"/>
      <c r="L357" s="90"/>
      <c r="M357" s="49">
        <v>0</v>
      </c>
      <c r="N357" s="49">
        <v>0</v>
      </c>
      <c r="O357" s="116"/>
    </row>
    <row r="358" spans="1:15" ht="33.75">
      <c r="A358" s="120"/>
      <c r="B358" s="108"/>
      <c r="C358" s="114"/>
      <c r="D358" s="45" t="s">
        <v>1</v>
      </c>
      <c r="E358" s="49">
        <f t="shared" ref="E358:E360" si="225">F358+G358+H358+M358+N358</f>
        <v>46546.7</v>
      </c>
      <c r="F358" s="53">
        <v>46546.7</v>
      </c>
      <c r="G358" s="49">
        <v>0</v>
      </c>
      <c r="H358" s="90">
        <v>0</v>
      </c>
      <c r="I358" s="90"/>
      <c r="J358" s="90"/>
      <c r="K358" s="90"/>
      <c r="L358" s="90"/>
      <c r="M358" s="49">
        <v>0</v>
      </c>
      <c r="N358" s="49">
        <v>0</v>
      </c>
      <c r="O358" s="116"/>
    </row>
    <row r="359" spans="1:15" ht="33.75">
      <c r="A359" s="120"/>
      <c r="B359" s="108"/>
      <c r="C359" s="114"/>
      <c r="D359" s="45" t="s">
        <v>18</v>
      </c>
      <c r="E359" s="49">
        <f t="shared" si="225"/>
        <v>33822.992359999997</v>
      </c>
      <c r="F359" s="53">
        <v>33822.992359999997</v>
      </c>
      <c r="G359" s="49">
        <v>0</v>
      </c>
      <c r="H359" s="90">
        <v>0</v>
      </c>
      <c r="I359" s="90"/>
      <c r="J359" s="90"/>
      <c r="K359" s="90"/>
      <c r="L359" s="90"/>
      <c r="M359" s="49">
        <v>0</v>
      </c>
      <c r="N359" s="49">
        <v>0</v>
      </c>
      <c r="O359" s="116"/>
    </row>
    <row r="360" spans="1:15" ht="22.5">
      <c r="A360" s="120"/>
      <c r="B360" s="108"/>
      <c r="C360" s="114"/>
      <c r="D360" s="45" t="s">
        <v>2</v>
      </c>
      <c r="E360" s="49">
        <f t="shared" si="225"/>
        <v>0</v>
      </c>
      <c r="F360" s="53">
        <v>0</v>
      </c>
      <c r="G360" s="49">
        <v>0</v>
      </c>
      <c r="H360" s="90">
        <v>0</v>
      </c>
      <c r="I360" s="90"/>
      <c r="J360" s="90"/>
      <c r="K360" s="90"/>
      <c r="L360" s="90"/>
      <c r="M360" s="49">
        <v>0</v>
      </c>
      <c r="N360" s="49">
        <v>0</v>
      </c>
      <c r="O360" s="116"/>
    </row>
    <row r="361" spans="1:15" ht="15" customHeight="1">
      <c r="A361" s="120"/>
      <c r="B361" s="110" t="s">
        <v>107</v>
      </c>
      <c r="C361" s="91"/>
      <c r="D361" s="91"/>
      <c r="E361" s="86" t="s">
        <v>57</v>
      </c>
      <c r="F361" s="86" t="s">
        <v>58</v>
      </c>
      <c r="G361" s="86" t="s">
        <v>199</v>
      </c>
      <c r="H361" s="86" t="s">
        <v>3</v>
      </c>
      <c r="I361" s="92" t="s">
        <v>150</v>
      </c>
      <c r="J361" s="92"/>
      <c r="K361" s="92"/>
      <c r="L361" s="92"/>
      <c r="M361" s="86" t="s">
        <v>59</v>
      </c>
      <c r="N361" s="86" t="s">
        <v>60</v>
      </c>
      <c r="O361" s="116"/>
    </row>
    <row r="362" spans="1:15" ht="22.5">
      <c r="A362" s="120"/>
      <c r="B362" s="110"/>
      <c r="C362" s="91"/>
      <c r="D362" s="91"/>
      <c r="E362" s="86"/>
      <c r="F362" s="86"/>
      <c r="G362" s="86"/>
      <c r="H362" s="86"/>
      <c r="I362" s="43" t="s">
        <v>146</v>
      </c>
      <c r="J362" s="43" t="s">
        <v>147</v>
      </c>
      <c r="K362" s="43" t="s">
        <v>148</v>
      </c>
      <c r="L362" s="43" t="s">
        <v>149</v>
      </c>
      <c r="M362" s="86"/>
      <c r="N362" s="86"/>
      <c r="O362" s="116"/>
    </row>
    <row r="363" spans="1:15">
      <c r="A363" s="120"/>
      <c r="B363" s="110"/>
      <c r="C363" s="91"/>
      <c r="D363" s="91"/>
      <c r="E363" s="44">
        <v>3</v>
      </c>
      <c r="F363" s="44">
        <v>3</v>
      </c>
      <c r="G363" s="44">
        <v>0</v>
      </c>
      <c r="H363" s="44" t="s">
        <v>362</v>
      </c>
      <c r="I363" s="67" t="s">
        <v>362</v>
      </c>
      <c r="J363" s="67" t="s">
        <v>362</v>
      </c>
      <c r="K363" s="67" t="s">
        <v>362</v>
      </c>
      <c r="L363" s="67" t="s">
        <v>362</v>
      </c>
      <c r="M363" s="67" t="s">
        <v>362</v>
      </c>
      <c r="N363" s="67" t="s">
        <v>362</v>
      </c>
      <c r="O363" s="116"/>
    </row>
    <row r="364" spans="1:15" ht="15" customHeight="1">
      <c r="A364" s="120"/>
      <c r="B364" s="108" t="s">
        <v>137</v>
      </c>
      <c r="C364" s="114"/>
      <c r="D364" s="126"/>
      <c r="E364" s="86" t="s">
        <v>57</v>
      </c>
      <c r="F364" s="86" t="s">
        <v>58</v>
      </c>
      <c r="G364" s="86" t="s">
        <v>199</v>
      </c>
      <c r="H364" s="86" t="s">
        <v>3</v>
      </c>
      <c r="I364" s="92" t="s">
        <v>150</v>
      </c>
      <c r="J364" s="92"/>
      <c r="K364" s="92"/>
      <c r="L364" s="92"/>
      <c r="M364" s="86" t="s">
        <v>59</v>
      </c>
      <c r="N364" s="86" t="s">
        <v>60</v>
      </c>
      <c r="O364" s="116"/>
    </row>
    <row r="365" spans="1:15" ht="22.5">
      <c r="A365" s="120"/>
      <c r="B365" s="108"/>
      <c r="C365" s="114"/>
      <c r="D365" s="127"/>
      <c r="E365" s="86"/>
      <c r="F365" s="86"/>
      <c r="G365" s="86"/>
      <c r="H365" s="86"/>
      <c r="I365" s="43" t="s">
        <v>146</v>
      </c>
      <c r="J365" s="43" t="s">
        <v>147</v>
      </c>
      <c r="K365" s="43" t="s">
        <v>148</v>
      </c>
      <c r="L365" s="43" t="s">
        <v>149</v>
      </c>
      <c r="M365" s="86"/>
      <c r="N365" s="86"/>
      <c r="O365" s="116"/>
    </row>
    <row r="366" spans="1:15">
      <c r="A366" s="122"/>
      <c r="B366" s="108"/>
      <c r="C366" s="114"/>
      <c r="D366" s="128"/>
      <c r="E366" s="44">
        <v>3</v>
      </c>
      <c r="F366" s="44">
        <v>3</v>
      </c>
      <c r="G366" s="44">
        <v>0</v>
      </c>
      <c r="H366" s="68" t="s">
        <v>362</v>
      </c>
      <c r="I366" s="68" t="s">
        <v>362</v>
      </c>
      <c r="J366" s="68" t="s">
        <v>362</v>
      </c>
      <c r="K366" s="68" t="s">
        <v>362</v>
      </c>
      <c r="L366" s="68" t="s">
        <v>362</v>
      </c>
      <c r="M366" s="68" t="s">
        <v>362</v>
      </c>
      <c r="N366" s="68" t="s">
        <v>362</v>
      </c>
      <c r="O366" s="117"/>
    </row>
    <row r="367" spans="1:15" ht="15" customHeight="1">
      <c r="A367" s="91" t="s">
        <v>444</v>
      </c>
      <c r="B367" s="108" t="s">
        <v>39</v>
      </c>
      <c r="C367" s="114"/>
      <c r="D367" s="45" t="s">
        <v>17</v>
      </c>
      <c r="E367" s="49">
        <f>E368+E369+E370+E371</f>
        <v>24917.864170000001</v>
      </c>
      <c r="F367" s="49">
        <f t="shared" ref="F367" si="226">F368+F369+F370+F371</f>
        <v>24917.864170000001</v>
      </c>
      <c r="G367" s="49">
        <f t="shared" ref="G367" si="227">G368+G369+G370+G371</f>
        <v>0</v>
      </c>
      <c r="H367" s="90">
        <f>H368+H369+H370+H371</f>
        <v>0</v>
      </c>
      <c r="I367" s="90"/>
      <c r="J367" s="90"/>
      <c r="K367" s="90"/>
      <c r="L367" s="90"/>
      <c r="M367" s="49">
        <f>M368+M369+M370+M371</f>
        <v>0</v>
      </c>
      <c r="N367" s="49">
        <f t="shared" ref="N367" si="228">N368+N369+N370+N371</f>
        <v>0</v>
      </c>
      <c r="O367" s="87" t="s">
        <v>351</v>
      </c>
    </row>
    <row r="368" spans="1:15" ht="22.5">
      <c r="A368" s="91"/>
      <c r="B368" s="108"/>
      <c r="C368" s="114"/>
      <c r="D368" s="45" t="s">
        <v>23</v>
      </c>
      <c r="E368" s="49">
        <f>F368+G368+H368+M368+N368</f>
        <v>14197.07027</v>
      </c>
      <c r="F368" s="53">
        <v>14197.07027</v>
      </c>
      <c r="G368" s="49">
        <v>0</v>
      </c>
      <c r="H368" s="90">
        <v>0</v>
      </c>
      <c r="I368" s="90"/>
      <c r="J368" s="90"/>
      <c r="K368" s="90"/>
      <c r="L368" s="90"/>
      <c r="M368" s="49">
        <v>0</v>
      </c>
      <c r="N368" s="49">
        <v>0</v>
      </c>
      <c r="O368" s="88"/>
    </row>
    <row r="369" spans="1:15" ht="33.75">
      <c r="A369" s="91"/>
      <c r="B369" s="108"/>
      <c r="C369" s="114"/>
      <c r="D369" s="45" t="s">
        <v>1</v>
      </c>
      <c r="E369" s="49">
        <f t="shared" ref="E369:E371" si="229">F369+G369+H369+M369+N369</f>
        <v>8229.7237299999997</v>
      </c>
      <c r="F369" s="53">
        <v>8229.7237299999997</v>
      </c>
      <c r="G369" s="49">
        <v>0</v>
      </c>
      <c r="H369" s="90">
        <v>0</v>
      </c>
      <c r="I369" s="90"/>
      <c r="J369" s="90"/>
      <c r="K369" s="90"/>
      <c r="L369" s="90"/>
      <c r="M369" s="49">
        <v>0</v>
      </c>
      <c r="N369" s="49">
        <v>0</v>
      </c>
      <c r="O369" s="88"/>
    </row>
    <row r="370" spans="1:15" ht="33.75">
      <c r="A370" s="91"/>
      <c r="B370" s="108"/>
      <c r="C370" s="114"/>
      <c r="D370" s="45" t="s">
        <v>18</v>
      </c>
      <c r="E370" s="49">
        <f t="shared" si="229"/>
        <v>2491.07017</v>
      </c>
      <c r="F370" s="53">
        <v>2491.07017</v>
      </c>
      <c r="G370" s="49">
        <v>0</v>
      </c>
      <c r="H370" s="90">
        <v>0</v>
      </c>
      <c r="I370" s="90"/>
      <c r="J370" s="90"/>
      <c r="K370" s="90"/>
      <c r="L370" s="90"/>
      <c r="M370" s="49">
        <v>0</v>
      </c>
      <c r="N370" s="49">
        <v>0</v>
      </c>
      <c r="O370" s="88"/>
    </row>
    <row r="371" spans="1:15" ht="22.5">
      <c r="A371" s="91"/>
      <c r="B371" s="108"/>
      <c r="C371" s="114"/>
      <c r="D371" s="45" t="s">
        <v>2</v>
      </c>
      <c r="E371" s="49">
        <f t="shared" si="229"/>
        <v>0</v>
      </c>
      <c r="F371" s="53">
        <v>0</v>
      </c>
      <c r="G371" s="49">
        <v>0</v>
      </c>
      <c r="H371" s="90">
        <v>0</v>
      </c>
      <c r="I371" s="90"/>
      <c r="J371" s="90"/>
      <c r="K371" s="90"/>
      <c r="L371" s="90"/>
      <c r="M371" s="49">
        <v>0</v>
      </c>
      <c r="N371" s="49">
        <v>0</v>
      </c>
      <c r="O371" s="88"/>
    </row>
    <row r="372" spans="1:15" ht="15" customHeight="1">
      <c r="A372" s="91"/>
      <c r="B372" s="110" t="s">
        <v>138</v>
      </c>
      <c r="C372" s="91"/>
      <c r="D372" s="91"/>
      <c r="E372" s="86" t="s">
        <v>57</v>
      </c>
      <c r="F372" s="86" t="s">
        <v>58</v>
      </c>
      <c r="G372" s="86" t="s">
        <v>199</v>
      </c>
      <c r="H372" s="86" t="s">
        <v>3</v>
      </c>
      <c r="I372" s="92" t="s">
        <v>150</v>
      </c>
      <c r="J372" s="92"/>
      <c r="K372" s="92"/>
      <c r="L372" s="92"/>
      <c r="M372" s="86" t="s">
        <v>59</v>
      </c>
      <c r="N372" s="86" t="s">
        <v>60</v>
      </c>
      <c r="O372" s="88"/>
    </row>
    <row r="373" spans="1:15" ht="22.5">
      <c r="A373" s="91"/>
      <c r="B373" s="110"/>
      <c r="C373" s="91"/>
      <c r="D373" s="91"/>
      <c r="E373" s="86"/>
      <c r="F373" s="86"/>
      <c r="G373" s="86"/>
      <c r="H373" s="86"/>
      <c r="I373" s="43" t="s">
        <v>146</v>
      </c>
      <c r="J373" s="43" t="s">
        <v>147</v>
      </c>
      <c r="K373" s="43" t="s">
        <v>148</v>
      </c>
      <c r="L373" s="43" t="s">
        <v>149</v>
      </c>
      <c r="M373" s="86"/>
      <c r="N373" s="86"/>
      <c r="O373" s="88"/>
    </row>
    <row r="374" spans="1:15" ht="14.25" customHeight="1">
      <c r="A374" s="91"/>
      <c r="B374" s="110"/>
      <c r="C374" s="91"/>
      <c r="D374" s="91"/>
      <c r="E374" s="44">
        <v>1</v>
      </c>
      <c r="F374" s="44">
        <v>1</v>
      </c>
      <c r="G374" s="44">
        <v>0</v>
      </c>
      <c r="H374" s="44" t="s">
        <v>362</v>
      </c>
      <c r="I374" s="67" t="s">
        <v>362</v>
      </c>
      <c r="J374" s="67" t="s">
        <v>362</v>
      </c>
      <c r="K374" s="67" t="s">
        <v>362</v>
      </c>
      <c r="L374" s="67" t="s">
        <v>362</v>
      </c>
      <c r="M374" s="67" t="s">
        <v>362</v>
      </c>
      <c r="N374" s="67" t="s">
        <v>362</v>
      </c>
      <c r="O374" s="89"/>
    </row>
    <row r="375" spans="1:15" ht="15" customHeight="1">
      <c r="A375" s="91" t="s">
        <v>445</v>
      </c>
      <c r="B375" s="108" t="s">
        <v>40</v>
      </c>
      <c r="C375" s="114"/>
      <c r="D375" s="45" t="s">
        <v>17</v>
      </c>
      <c r="E375" s="49">
        <f>E376+E377+E378+E379</f>
        <v>6358.8220000000001</v>
      </c>
      <c r="F375" s="49">
        <f t="shared" ref="F375" si="230">F376+F377+F378+F379</f>
        <v>6358.8220000000001</v>
      </c>
      <c r="G375" s="49">
        <f t="shared" ref="G375" si="231">G376+G377+G378+G379</f>
        <v>0</v>
      </c>
      <c r="H375" s="90">
        <f>H376+H377+H378+H379</f>
        <v>0</v>
      </c>
      <c r="I375" s="90"/>
      <c r="J375" s="90"/>
      <c r="K375" s="90"/>
      <c r="L375" s="90"/>
      <c r="M375" s="49">
        <f>M376+M377+M378+M379</f>
        <v>0</v>
      </c>
      <c r="N375" s="49">
        <f t="shared" ref="N375" si="232">N376+N377+N378+N379</f>
        <v>0</v>
      </c>
      <c r="O375" s="87" t="s">
        <v>351</v>
      </c>
    </row>
    <row r="376" spans="1:15" ht="22.5">
      <c r="A376" s="91"/>
      <c r="B376" s="108"/>
      <c r="C376" s="114"/>
      <c r="D376" s="45" t="s">
        <v>23</v>
      </c>
      <c r="E376" s="49">
        <f>F376+G376+H376+M376+N376</f>
        <v>5722.93</v>
      </c>
      <c r="F376" s="53">
        <v>5722.93</v>
      </c>
      <c r="G376" s="49">
        <v>0</v>
      </c>
      <c r="H376" s="90">
        <v>0</v>
      </c>
      <c r="I376" s="90"/>
      <c r="J376" s="90"/>
      <c r="K376" s="90"/>
      <c r="L376" s="90"/>
      <c r="M376" s="49">
        <v>0</v>
      </c>
      <c r="N376" s="49">
        <v>0</v>
      </c>
      <c r="O376" s="88"/>
    </row>
    <row r="377" spans="1:15" ht="33.75">
      <c r="A377" s="91"/>
      <c r="B377" s="108"/>
      <c r="C377" s="114"/>
      <c r="D377" s="45" t="s">
        <v>1</v>
      </c>
      <c r="E377" s="49">
        <f t="shared" ref="E377:E379" si="233">F377+G377+H377+M377+N377</f>
        <v>0</v>
      </c>
      <c r="F377" s="53">
        <v>0</v>
      </c>
      <c r="G377" s="49">
        <v>0</v>
      </c>
      <c r="H377" s="90">
        <v>0</v>
      </c>
      <c r="I377" s="90"/>
      <c r="J377" s="90"/>
      <c r="K377" s="90"/>
      <c r="L377" s="90"/>
      <c r="M377" s="49">
        <v>0</v>
      </c>
      <c r="N377" s="49">
        <v>0</v>
      </c>
      <c r="O377" s="88"/>
    </row>
    <row r="378" spans="1:15" ht="33.75">
      <c r="A378" s="91"/>
      <c r="B378" s="108"/>
      <c r="C378" s="114"/>
      <c r="D378" s="45" t="s">
        <v>18</v>
      </c>
      <c r="E378" s="49">
        <f t="shared" si="233"/>
        <v>635.89200000000005</v>
      </c>
      <c r="F378" s="53">
        <v>635.89200000000005</v>
      </c>
      <c r="G378" s="49">
        <v>0</v>
      </c>
      <c r="H378" s="90">
        <v>0</v>
      </c>
      <c r="I378" s="90"/>
      <c r="J378" s="90"/>
      <c r="K378" s="90"/>
      <c r="L378" s="90"/>
      <c r="M378" s="49">
        <v>0</v>
      </c>
      <c r="N378" s="49">
        <v>0</v>
      </c>
      <c r="O378" s="88"/>
    </row>
    <row r="379" spans="1:15" ht="22.5">
      <c r="A379" s="91"/>
      <c r="B379" s="108"/>
      <c r="C379" s="114"/>
      <c r="D379" s="45" t="s">
        <v>2</v>
      </c>
      <c r="E379" s="49">
        <f t="shared" si="233"/>
        <v>0</v>
      </c>
      <c r="F379" s="53">
        <v>0</v>
      </c>
      <c r="G379" s="49">
        <v>0</v>
      </c>
      <c r="H379" s="90">
        <v>0</v>
      </c>
      <c r="I379" s="90"/>
      <c r="J379" s="90"/>
      <c r="K379" s="90"/>
      <c r="L379" s="90"/>
      <c r="M379" s="49">
        <v>0</v>
      </c>
      <c r="N379" s="49">
        <v>0</v>
      </c>
      <c r="O379" s="88"/>
    </row>
    <row r="380" spans="1:15" ht="15" customHeight="1">
      <c r="A380" s="91"/>
      <c r="B380" s="110" t="s">
        <v>139</v>
      </c>
      <c r="C380" s="91"/>
      <c r="D380" s="91"/>
      <c r="E380" s="86" t="s">
        <v>57</v>
      </c>
      <c r="F380" s="86" t="s">
        <v>58</v>
      </c>
      <c r="G380" s="86" t="s">
        <v>199</v>
      </c>
      <c r="H380" s="86" t="s">
        <v>3</v>
      </c>
      <c r="I380" s="92" t="s">
        <v>150</v>
      </c>
      <c r="J380" s="92"/>
      <c r="K380" s="92"/>
      <c r="L380" s="92"/>
      <c r="M380" s="86" t="s">
        <v>59</v>
      </c>
      <c r="N380" s="86" t="s">
        <v>60</v>
      </c>
      <c r="O380" s="88"/>
    </row>
    <row r="381" spans="1:15" ht="22.5">
      <c r="A381" s="91"/>
      <c r="B381" s="110"/>
      <c r="C381" s="91"/>
      <c r="D381" s="91"/>
      <c r="E381" s="86"/>
      <c r="F381" s="86"/>
      <c r="G381" s="86"/>
      <c r="H381" s="86"/>
      <c r="I381" s="43" t="s">
        <v>146</v>
      </c>
      <c r="J381" s="43" t="s">
        <v>147</v>
      </c>
      <c r="K381" s="43" t="s">
        <v>148</v>
      </c>
      <c r="L381" s="43" t="s">
        <v>149</v>
      </c>
      <c r="M381" s="86"/>
      <c r="N381" s="86"/>
      <c r="O381" s="88"/>
    </row>
    <row r="382" spans="1:15">
      <c r="A382" s="91"/>
      <c r="B382" s="110"/>
      <c r="C382" s="91"/>
      <c r="D382" s="91"/>
      <c r="E382" s="44">
        <v>1</v>
      </c>
      <c r="F382" s="44">
        <v>1</v>
      </c>
      <c r="G382" s="44">
        <v>0</v>
      </c>
      <c r="H382" s="44" t="s">
        <v>362</v>
      </c>
      <c r="I382" s="67" t="s">
        <v>362</v>
      </c>
      <c r="J382" s="67" t="s">
        <v>362</v>
      </c>
      <c r="K382" s="67" t="s">
        <v>362</v>
      </c>
      <c r="L382" s="67" t="s">
        <v>362</v>
      </c>
      <c r="M382" s="67" t="s">
        <v>362</v>
      </c>
      <c r="N382" s="67" t="s">
        <v>362</v>
      </c>
      <c r="O382" s="89"/>
    </row>
    <row r="383" spans="1:15" ht="15" customHeight="1">
      <c r="A383" s="91" t="s">
        <v>446</v>
      </c>
      <c r="B383" s="108" t="s">
        <v>41</v>
      </c>
      <c r="C383" s="114"/>
      <c r="D383" s="45" t="s">
        <v>17</v>
      </c>
      <c r="E383" s="49">
        <f>E384+E385+E386+E387</f>
        <v>43232.508880000001</v>
      </c>
      <c r="F383" s="49">
        <f t="shared" ref="F383" si="234">F384+F385+F386+F387</f>
        <v>43232.508880000001</v>
      </c>
      <c r="G383" s="49">
        <f t="shared" ref="G383" si="235">G384+G385+G386+G387</f>
        <v>0</v>
      </c>
      <c r="H383" s="90">
        <f>H384+H385+H386+H387</f>
        <v>0</v>
      </c>
      <c r="I383" s="90"/>
      <c r="J383" s="90"/>
      <c r="K383" s="90"/>
      <c r="L383" s="90"/>
      <c r="M383" s="49">
        <f>M384+M385+M386+M387</f>
        <v>0</v>
      </c>
      <c r="N383" s="49">
        <f t="shared" ref="N383" si="236">N384+N385+N386+N387</f>
        <v>0</v>
      </c>
      <c r="O383" s="87" t="s">
        <v>351</v>
      </c>
    </row>
    <row r="384" spans="1:15" ht="22.5">
      <c r="A384" s="91"/>
      <c r="B384" s="108"/>
      <c r="C384" s="114"/>
      <c r="D384" s="45" t="s">
        <v>23</v>
      </c>
      <c r="E384" s="49">
        <f>F384+G384+H384+M384+N384</f>
        <v>38954.897960000002</v>
      </c>
      <c r="F384" s="53">
        <v>38954.897960000002</v>
      </c>
      <c r="G384" s="49">
        <v>0</v>
      </c>
      <c r="H384" s="90">
        <v>0</v>
      </c>
      <c r="I384" s="90"/>
      <c r="J384" s="90"/>
      <c r="K384" s="90"/>
      <c r="L384" s="90"/>
      <c r="M384" s="49">
        <v>0</v>
      </c>
      <c r="N384" s="49">
        <v>0</v>
      </c>
      <c r="O384" s="88"/>
    </row>
    <row r="385" spans="1:15" ht="33.75">
      <c r="A385" s="91"/>
      <c r="B385" s="108"/>
      <c r="C385" s="114"/>
      <c r="D385" s="45" t="s">
        <v>1</v>
      </c>
      <c r="E385" s="49">
        <f t="shared" ref="E385:E387" si="237">F385+G385+H385+M385+N385</f>
        <v>0</v>
      </c>
      <c r="F385" s="53">
        <v>0</v>
      </c>
      <c r="G385" s="49">
        <v>0</v>
      </c>
      <c r="H385" s="90">
        <v>0</v>
      </c>
      <c r="I385" s="90"/>
      <c r="J385" s="90"/>
      <c r="K385" s="90"/>
      <c r="L385" s="90"/>
      <c r="M385" s="49">
        <v>0</v>
      </c>
      <c r="N385" s="49">
        <v>0</v>
      </c>
      <c r="O385" s="88"/>
    </row>
    <row r="386" spans="1:15" ht="33.75">
      <c r="A386" s="91"/>
      <c r="B386" s="108"/>
      <c r="C386" s="114"/>
      <c r="D386" s="45" t="s">
        <v>18</v>
      </c>
      <c r="E386" s="49">
        <f t="shared" si="237"/>
        <v>4277.6109200000001</v>
      </c>
      <c r="F386" s="53">
        <v>4277.6109200000001</v>
      </c>
      <c r="G386" s="49">
        <v>0</v>
      </c>
      <c r="H386" s="90">
        <v>0</v>
      </c>
      <c r="I386" s="90"/>
      <c r="J386" s="90"/>
      <c r="K386" s="90"/>
      <c r="L386" s="90"/>
      <c r="M386" s="49">
        <v>0</v>
      </c>
      <c r="N386" s="49">
        <v>0</v>
      </c>
      <c r="O386" s="88"/>
    </row>
    <row r="387" spans="1:15" ht="22.5">
      <c r="A387" s="91"/>
      <c r="B387" s="108"/>
      <c r="C387" s="114"/>
      <c r="D387" s="45" t="s">
        <v>2</v>
      </c>
      <c r="E387" s="49">
        <f t="shared" si="237"/>
        <v>0</v>
      </c>
      <c r="F387" s="53">
        <v>0</v>
      </c>
      <c r="G387" s="49">
        <v>0</v>
      </c>
      <c r="H387" s="90">
        <v>0</v>
      </c>
      <c r="I387" s="90"/>
      <c r="J387" s="90"/>
      <c r="K387" s="90"/>
      <c r="L387" s="90"/>
      <c r="M387" s="49">
        <v>0</v>
      </c>
      <c r="N387" s="49">
        <v>0</v>
      </c>
      <c r="O387" s="88"/>
    </row>
    <row r="388" spans="1:15" ht="15" customHeight="1">
      <c r="A388" s="91"/>
      <c r="B388" s="110" t="s">
        <v>140</v>
      </c>
      <c r="C388" s="91"/>
      <c r="D388" s="91"/>
      <c r="E388" s="86" t="s">
        <v>57</v>
      </c>
      <c r="F388" s="86" t="s">
        <v>58</v>
      </c>
      <c r="G388" s="86" t="s">
        <v>199</v>
      </c>
      <c r="H388" s="86" t="s">
        <v>3</v>
      </c>
      <c r="I388" s="92" t="s">
        <v>150</v>
      </c>
      <c r="J388" s="92"/>
      <c r="K388" s="92"/>
      <c r="L388" s="92"/>
      <c r="M388" s="86" t="s">
        <v>59</v>
      </c>
      <c r="N388" s="86" t="s">
        <v>60</v>
      </c>
      <c r="O388" s="88"/>
    </row>
    <row r="389" spans="1:15" ht="22.5">
      <c r="A389" s="91"/>
      <c r="B389" s="110"/>
      <c r="C389" s="91"/>
      <c r="D389" s="91"/>
      <c r="E389" s="86"/>
      <c r="F389" s="86"/>
      <c r="G389" s="86"/>
      <c r="H389" s="86"/>
      <c r="I389" s="43" t="s">
        <v>146</v>
      </c>
      <c r="J389" s="43" t="s">
        <v>147</v>
      </c>
      <c r="K389" s="43" t="s">
        <v>148</v>
      </c>
      <c r="L389" s="43" t="s">
        <v>149</v>
      </c>
      <c r="M389" s="86"/>
      <c r="N389" s="86"/>
      <c r="O389" s="88"/>
    </row>
    <row r="390" spans="1:15">
      <c r="A390" s="91"/>
      <c r="B390" s="110"/>
      <c r="C390" s="91"/>
      <c r="D390" s="91"/>
      <c r="E390" s="44">
        <v>1</v>
      </c>
      <c r="F390" s="44">
        <v>1</v>
      </c>
      <c r="G390" s="44">
        <v>0</v>
      </c>
      <c r="H390" s="44" t="s">
        <v>362</v>
      </c>
      <c r="I390" s="67" t="s">
        <v>362</v>
      </c>
      <c r="J390" s="67" t="s">
        <v>362</v>
      </c>
      <c r="K390" s="67" t="s">
        <v>362</v>
      </c>
      <c r="L390" s="67" t="s">
        <v>362</v>
      </c>
      <c r="M390" s="67" t="s">
        <v>362</v>
      </c>
      <c r="N390" s="67" t="s">
        <v>362</v>
      </c>
      <c r="O390" s="89"/>
    </row>
    <row r="391" spans="1:15" ht="15" hidden="1" customHeight="1">
      <c r="A391" s="91" t="s">
        <v>222</v>
      </c>
      <c r="B391" s="108" t="s">
        <v>42</v>
      </c>
      <c r="C391" s="114"/>
      <c r="D391" s="45" t="s">
        <v>17</v>
      </c>
      <c r="E391" s="49">
        <f>E392+E393+E394+E395</f>
        <v>0</v>
      </c>
      <c r="F391" s="49">
        <f t="shared" ref="F391" si="238">F392+F393+F394+F395</f>
        <v>0</v>
      </c>
      <c r="G391" s="49">
        <f t="shared" ref="G391" si="239">G392+G393+G394+G395</f>
        <v>0</v>
      </c>
      <c r="H391" s="90">
        <f>H392+H393+H394+H395</f>
        <v>0</v>
      </c>
      <c r="I391" s="90"/>
      <c r="J391" s="90"/>
      <c r="K391" s="90"/>
      <c r="L391" s="90"/>
      <c r="M391" s="49">
        <f>M392+M393+M394+M395</f>
        <v>0</v>
      </c>
      <c r="N391" s="49">
        <f t="shared" ref="N391" si="240">N392+N393+N394+N395</f>
        <v>0</v>
      </c>
      <c r="O391" s="87" t="s">
        <v>351</v>
      </c>
    </row>
    <row r="392" spans="1:15" ht="22.5" hidden="1">
      <c r="A392" s="91"/>
      <c r="B392" s="108"/>
      <c r="C392" s="114"/>
      <c r="D392" s="45" t="s">
        <v>23</v>
      </c>
      <c r="E392" s="49">
        <f>F392+G392+H392+M392+N392</f>
        <v>0</v>
      </c>
      <c r="F392" s="49">
        <v>0</v>
      </c>
      <c r="G392" s="49">
        <v>0</v>
      </c>
      <c r="H392" s="90">
        <v>0</v>
      </c>
      <c r="I392" s="90"/>
      <c r="J392" s="90"/>
      <c r="K392" s="90"/>
      <c r="L392" s="90"/>
      <c r="M392" s="49">
        <v>0</v>
      </c>
      <c r="N392" s="49">
        <v>0</v>
      </c>
      <c r="O392" s="88"/>
    </row>
    <row r="393" spans="1:15" ht="33.75" hidden="1">
      <c r="A393" s="91"/>
      <c r="B393" s="108"/>
      <c r="C393" s="114"/>
      <c r="D393" s="45" t="s">
        <v>1</v>
      </c>
      <c r="E393" s="49">
        <f t="shared" ref="E393:E395" si="241">F393+G393+H393+M393+N393</f>
        <v>0</v>
      </c>
      <c r="F393" s="49">
        <v>0</v>
      </c>
      <c r="G393" s="49">
        <v>0</v>
      </c>
      <c r="H393" s="90">
        <v>0</v>
      </c>
      <c r="I393" s="90"/>
      <c r="J393" s="90"/>
      <c r="K393" s="90"/>
      <c r="L393" s="90"/>
      <c r="M393" s="49">
        <v>0</v>
      </c>
      <c r="N393" s="49">
        <v>0</v>
      </c>
      <c r="O393" s="88"/>
    </row>
    <row r="394" spans="1:15" ht="33.75" hidden="1">
      <c r="A394" s="91"/>
      <c r="B394" s="108"/>
      <c r="C394" s="114"/>
      <c r="D394" s="45" t="s">
        <v>18</v>
      </c>
      <c r="E394" s="49">
        <f t="shared" si="241"/>
        <v>0</v>
      </c>
      <c r="F394" s="49">
        <v>0</v>
      </c>
      <c r="G394" s="49">
        <v>0</v>
      </c>
      <c r="H394" s="90">
        <v>0</v>
      </c>
      <c r="I394" s="90"/>
      <c r="J394" s="90"/>
      <c r="K394" s="90"/>
      <c r="L394" s="90"/>
      <c r="M394" s="49">
        <v>0</v>
      </c>
      <c r="N394" s="49">
        <v>0</v>
      </c>
      <c r="O394" s="88"/>
    </row>
    <row r="395" spans="1:15" ht="22.5" hidden="1">
      <c r="A395" s="91"/>
      <c r="B395" s="108"/>
      <c r="C395" s="114"/>
      <c r="D395" s="45" t="s">
        <v>2</v>
      </c>
      <c r="E395" s="49">
        <f t="shared" si="241"/>
        <v>0</v>
      </c>
      <c r="F395" s="49">
        <v>0</v>
      </c>
      <c r="G395" s="49">
        <v>0</v>
      </c>
      <c r="H395" s="90">
        <v>0</v>
      </c>
      <c r="I395" s="90"/>
      <c r="J395" s="90"/>
      <c r="K395" s="90"/>
      <c r="L395" s="90"/>
      <c r="M395" s="49">
        <v>0</v>
      </c>
      <c r="N395" s="49">
        <v>0</v>
      </c>
      <c r="O395" s="88"/>
    </row>
    <row r="396" spans="1:15" ht="15" hidden="1" customHeight="1">
      <c r="A396" s="91"/>
      <c r="B396" s="110" t="s">
        <v>141</v>
      </c>
      <c r="C396" s="91"/>
      <c r="D396" s="91"/>
      <c r="E396" s="86" t="s">
        <v>57</v>
      </c>
      <c r="F396" s="86" t="s">
        <v>58</v>
      </c>
      <c r="G396" s="86" t="s">
        <v>199</v>
      </c>
      <c r="H396" s="86" t="s">
        <v>3</v>
      </c>
      <c r="I396" s="92" t="s">
        <v>150</v>
      </c>
      <c r="J396" s="92"/>
      <c r="K396" s="92"/>
      <c r="L396" s="92"/>
      <c r="M396" s="86" t="s">
        <v>59</v>
      </c>
      <c r="N396" s="86" t="s">
        <v>60</v>
      </c>
      <c r="O396" s="88"/>
    </row>
    <row r="397" spans="1:15" ht="22.5" hidden="1">
      <c r="A397" s="91"/>
      <c r="B397" s="110"/>
      <c r="C397" s="91"/>
      <c r="D397" s="91"/>
      <c r="E397" s="86"/>
      <c r="F397" s="86"/>
      <c r="G397" s="86"/>
      <c r="H397" s="86"/>
      <c r="I397" s="43" t="s">
        <v>146</v>
      </c>
      <c r="J397" s="43" t="s">
        <v>147</v>
      </c>
      <c r="K397" s="43" t="s">
        <v>148</v>
      </c>
      <c r="L397" s="43" t="s">
        <v>149</v>
      </c>
      <c r="M397" s="86"/>
      <c r="N397" s="86"/>
      <c r="O397" s="88"/>
    </row>
    <row r="398" spans="1:15" hidden="1">
      <c r="A398" s="91"/>
      <c r="B398" s="110"/>
      <c r="C398" s="91"/>
      <c r="D398" s="91"/>
      <c r="E398" s="44">
        <v>0</v>
      </c>
      <c r="F398" s="44">
        <v>0</v>
      </c>
      <c r="G398" s="44">
        <v>0</v>
      </c>
      <c r="H398" s="44">
        <v>0</v>
      </c>
      <c r="I398" s="44">
        <v>0</v>
      </c>
      <c r="J398" s="44">
        <v>0</v>
      </c>
      <c r="K398" s="44">
        <v>0</v>
      </c>
      <c r="L398" s="44">
        <v>0</v>
      </c>
      <c r="M398" s="44">
        <v>0</v>
      </c>
      <c r="N398" s="44">
        <v>0</v>
      </c>
      <c r="O398" s="89"/>
    </row>
    <row r="399" spans="1:15" ht="15" customHeight="1">
      <c r="A399" s="91" t="s">
        <v>365</v>
      </c>
      <c r="B399" s="108" t="s">
        <v>43</v>
      </c>
      <c r="C399" s="114"/>
      <c r="D399" s="20" t="s">
        <v>17</v>
      </c>
      <c r="E399" s="48">
        <v>0</v>
      </c>
      <c r="F399" s="99" t="s">
        <v>63</v>
      </c>
      <c r="G399" s="100"/>
      <c r="H399" s="100"/>
      <c r="I399" s="100"/>
      <c r="J399" s="100"/>
      <c r="K399" s="100"/>
      <c r="L399" s="100"/>
      <c r="M399" s="100"/>
      <c r="N399" s="101"/>
      <c r="O399" s="87" t="s">
        <v>351</v>
      </c>
    </row>
    <row r="400" spans="1:15" ht="22.5">
      <c r="A400" s="91"/>
      <c r="B400" s="108"/>
      <c r="C400" s="114"/>
      <c r="D400" s="20" t="s">
        <v>23</v>
      </c>
      <c r="E400" s="48">
        <v>0</v>
      </c>
      <c r="F400" s="102"/>
      <c r="G400" s="103"/>
      <c r="H400" s="103"/>
      <c r="I400" s="103"/>
      <c r="J400" s="103"/>
      <c r="K400" s="103"/>
      <c r="L400" s="103"/>
      <c r="M400" s="103"/>
      <c r="N400" s="104"/>
      <c r="O400" s="88"/>
    </row>
    <row r="401" spans="1:15" ht="33.75">
      <c r="A401" s="91"/>
      <c r="B401" s="108"/>
      <c r="C401" s="114"/>
      <c r="D401" s="20" t="s">
        <v>1</v>
      </c>
      <c r="E401" s="48">
        <v>0</v>
      </c>
      <c r="F401" s="102"/>
      <c r="G401" s="103"/>
      <c r="H401" s="103"/>
      <c r="I401" s="103"/>
      <c r="J401" s="103"/>
      <c r="K401" s="103"/>
      <c r="L401" s="103"/>
      <c r="M401" s="103"/>
      <c r="N401" s="104"/>
      <c r="O401" s="88"/>
    </row>
    <row r="402" spans="1:15" ht="33.75">
      <c r="A402" s="91"/>
      <c r="B402" s="108"/>
      <c r="C402" s="114"/>
      <c r="D402" s="20" t="s">
        <v>18</v>
      </c>
      <c r="E402" s="48">
        <v>0</v>
      </c>
      <c r="F402" s="102"/>
      <c r="G402" s="103"/>
      <c r="H402" s="103"/>
      <c r="I402" s="103"/>
      <c r="J402" s="103"/>
      <c r="K402" s="103"/>
      <c r="L402" s="103"/>
      <c r="M402" s="103"/>
      <c r="N402" s="104"/>
      <c r="O402" s="88"/>
    </row>
    <row r="403" spans="1:15" ht="24.75" customHeight="1">
      <c r="A403" s="91"/>
      <c r="B403" s="108"/>
      <c r="C403" s="114"/>
      <c r="D403" s="20" t="s">
        <v>2</v>
      </c>
      <c r="E403" s="48">
        <v>0</v>
      </c>
      <c r="F403" s="105"/>
      <c r="G403" s="106"/>
      <c r="H403" s="106"/>
      <c r="I403" s="106"/>
      <c r="J403" s="106"/>
      <c r="K403" s="106"/>
      <c r="L403" s="106"/>
      <c r="M403" s="106"/>
      <c r="N403" s="107"/>
      <c r="O403" s="88"/>
    </row>
    <row r="404" spans="1:15" ht="15" customHeight="1">
      <c r="A404" s="91"/>
      <c r="B404" s="110" t="s">
        <v>108</v>
      </c>
      <c r="C404" s="91"/>
      <c r="D404" s="91"/>
      <c r="E404" s="86" t="s">
        <v>57</v>
      </c>
      <c r="F404" s="86" t="s">
        <v>58</v>
      </c>
      <c r="G404" s="86" t="s">
        <v>199</v>
      </c>
      <c r="H404" s="86" t="s">
        <v>3</v>
      </c>
      <c r="I404" s="92" t="s">
        <v>150</v>
      </c>
      <c r="J404" s="92"/>
      <c r="K404" s="92"/>
      <c r="L404" s="92"/>
      <c r="M404" s="86" t="s">
        <v>59</v>
      </c>
      <c r="N404" s="86" t="s">
        <v>60</v>
      </c>
      <c r="O404" s="88"/>
    </row>
    <row r="405" spans="1:15" ht="22.5">
      <c r="A405" s="91"/>
      <c r="B405" s="110"/>
      <c r="C405" s="91"/>
      <c r="D405" s="91"/>
      <c r="E405" s="86"/>
      <c r="F405" s="86"/>
      <c r="G405" s="86"/>
      <c r="H405" s="86"/>
      <c r="I405" s="26" t="s">
        <v>146</v>
      </c>
      <c r="J405" s="26" t="s">
        <v>147</v>
      </c>
      <c r="K405" s="26" t="s">
        <v>148</v>
      </c>
      <c r="L405" s="26" t="s">
        <v>149</v>
      </c>
      <c r="M405" s="86"/>
      <c r="N405" s="86"/>
      <c r="O405" s="88"/>
    </row>
    <row r="406" spans="1:15">
      <c r="A406" s="91"/>
      <c r="B406" s="110"/>
      <c r="C406" s="91"/>
      <c r="D406" s="91"/>
      <c r="E406" s="17">
        <v>0</v>
      </c>
      <c r="F406" s="27">
        <v>0</v>
      </c>
      <c r="G406" s="17">
        <v>0</v>
      </c>
      <c r="H406" s="17">
        <v>0</v>
      </c>
      <c r="I406" s="17">
        <v>0</v>
      </c>
      <c r="J406" s="17">
        <v>0</v>
      </c>
      <c r="K406" s="17">
        <v>0</v>
      </c>
      <c r="L406" s="17">
        <v>0</v>
      </c>
      <c r="M406" s="17">
        <v>0</v>
      </c>
      <c r="N406" s="17">
        <v>0</v>
      </c>
      <c r="O406" s="89"/>
    </row>
    <row r="407" spans="1:15" ht="15" customHeight="1">
      <c r="A407" s="91" t="s">
        <v>447</v>
      </c>
      <c r="B407" s="108" t="s">
        <v>75</v>
      </c>
      <c r="C407" s="114"/>
      <c r="D407" s="20" t="s">
        <v>17</v>
      </c>
      <c r="E407" s="48">
        <v>0</v>
      </c>
      <c r="F407" s="99" t="s">
        <v>63</v>
      </c>
      <c r="G407" s="100"/>
      <c r="H407" s="100"/>
      <c r="I407" s="100"/>
      <c r="J407" s="100"/>
      <c r="K407" s="100"/>
      <c r="L407" s="100"/>
      <c r="M407" s="100"/>
      <c r="N407" s="101"/>
      <c r="O407" s="87" t="s">
        <v>351</v>
      </c>
    </row>
    <row r="408" spans="1:15" ht="22.5">
      <c r="A408" s="91"/>
      <c r="B408" s="108"/>
      <c r="C408" s="114"/>
      <c r="D408" s="20" t="s">
        <v>23</v>
      </c>
      <c r="E408" s="48">
        <v>0</v>
      </c>
      <c r="F408" s="102"/>
      <c r="G408" s="103"/>
      <c r="H408" s="103"/>
      <c r="I408" s="103"/>
      <c r="J408" s="103"/>
      <c r="K408" s="103"/>
      <c r="L408" s="103"/>
      <c r="M408" s="103"/>
      <c r="N408" s="104"/>
      <c r="O408" s="88"/>
    </row>
    <row r="409" spans="1:15" ht="33.75">
      <c r="A409" s="91"/>
      <c r="B409" s="108"/>
      <c r="C409" s="114"/>
      <c r="D409" s="20" t="s">
        <v>1</v>
      </c>
      <c r="E409" s="48">
        <v>0</v>
      </c>
      <c r="F409" s="102"/>
      <c r="G409" s="103"/>
      <c r="H409" s="103"/>
      <c r="I409" s="103"/>
      <c r="J409" s="103"/>
      <c r="K409" s="103"/>
      <c r="L409" s="103"/>
      <c r="M409" s="103"/>
      <c r="N409" s="104"/>
      <c r="O409" s="88"/>
    </row>
    <row r="410" spans="1:15" ht="33.75">
      <c r="A410" s="91"/>
      <c r="B410" s="108"/>
      <c r="C410" s="114"/>
      <c r="D410" s="20" t="s">
        <v>18</v>
      </c>
      <c r="E410" s="48">
        <v>0</v>
      </c>
      <c r="F410" s="102"/>
      <c r="G410" s="103"/>
      <c r="H410" s="103"/>
      <c r="I410" s="103"/>
      <c r="J410" s="103"/>
      <c r="K410" s="103"/>
      <c r="L410" s="103"/>
      <c r="M410" s="103"/>
      <c r="N410" s="104"/>
      <c r="O410" s="88"/>
    </row>
    <row r="411" spans="1:15" ht="45.75" customHeight="1">
      <c r="A411" s="91"/>
      <c r="B411" s="108"/>
      <c r="C411" s="114"/>
      <c r="D411" s="20" t="s">
        <v>2</v>
      </c>
      <c r="E411" s="48">
        <v>0</v>
      </c>
      <c r="F411" s="105"/>
      <c r="G411" s="106"/>
      <c r="H411" s="106"/>
      <c r="I411" s="106"/>
      <c r="J411" s="106"/>
      <c r="K411" s="106"/>
      <c r="L411" s="106"/>
      <c r="M411" s="106"/>
      <c r="N411" s="107"/>
      <c r="O411" s="88"/>
    </row>
    <row r="412" spans="1:15" ht="24" customHeight="1">
      <c r="A412" s="91"/>
      <c r="B412" s="110" t="s">
        <v>109</v>
      </c>
      <c r="C412" s="91"/>
      <c r="D412" s="91"/>
      <c r="E412" s="86" t="s">
        <v>57</v>
      </c>
      <c r="F412" s="86" t="s">
        <v>58</v>
      </c>
      <c r="G412" s="86" t="s">
        <v>199</v>
      </c>
      <c r="H412" s="86" t="s">
        <v>3</v>
      </c>
      <c r="I412" s="92" t="s">
        <v>150</v>
      </c>
      <c r="J412" s="92"/>
      <c r="K412" s="92"/>
      <c r="L412" s="92"/>
      <c r="M412" s="86" t="s">
        <v>59</v>
      </c>
      <c r="N412" s="86" t="s">
        <v>60</v>
      </c>
      <c r="O412" s="88"/>
    </row>
    <row r="413" spans="1:15" ht="20.25" customHeight="1">
      <c r="A413" s="91"/>
      <c r="B413" s="110"/>
      <c r="C413" s="91"/>
      <c r="D413" s="91"/>
      <c r="E413" s="86"/>
      <c r="F413" s="86"/>
      <c r="G413" s="86"/>
      <c r="H413" s="86"/>
      <c r="I413" s="26" t="s">
        <v>146</v>
      </c>
      <c r="J413" s="26" t="s">
        <v>147</v>
      </c>
      <c r="K413" s="26" t="s">
        <v>148</v>
      </c>
      <c r="L413" s="26" t="s">
        <v>149</v>
      </c>
      <c r="M413" s="86"/>
      <c r="N413" s="86"/>
      <c r="O413" s="88"/>
    </row>
    <row r="414" spans="1:15">
      <c r="A414" s="91"/>
      <c r="B414" s="110"/>
      <c r="C414" s="91"/>
      <c r="D414" s="91"/>
      <c r="E414" s="44">
        <v>0</v>
      </c>
      <c r="F414" s="44">
        <v>0</v>
      </c>
      <c r="G414" s="44">
        <v>0</v>
      </c>
      <c r="H414" s="44">
        <v>0</v>
      </c>
      <c r="I414" s="44">
        <v>0</v>
      </c>
      <c r="J414" s="44">
        <v>0</v>
      </c>
      <c r="K414" s="44">
        <v>0</v>
      </c>
      <c r="L414" s="44">
        <v>0</v>
      </c>
      <c r="M414" s="44">
        <v>0</v>
      </c>
      <c r="N414" s="44">
        <v>0</v>
      </c>
      <c r="O414" s="89"/>
    </row>
    <row r="415" spans="1:15" ht="15" hidden="1" customHeight="1">
      <c r="A415" s="91" t="s">
        <v>132</v>
      </c>
      <c r="B415" s="108" t="s">
        <v>125</v>
      </c>
      <c r="C415" s="114"/>
      <c r="D415" s="45" t="s">
        <v>17</v>
      </c>
      <c r="E415" s="49">
        <f>E416+E417+E418+E419</f>
        <v>0</v>
      </c>
      <c r="F415" s="49">
        <f t="shared" ref="F415" si="242">F416+F417+F418+F419</f>
        <v>0</v>
      </c>
      <c r="G415" s="49">
        <f t="shared" ref="G415" si="243">G416+G417+G418+G419</f>
        <v>0</v>
      </c>
      <c r="H415" s="90">
        <f>H416+H417+H418+H419</f>
        <v>0</v>
      </c>
      <c r="I415" s="90"/>
      <c r="J415" s="90"/>
      <c r="K415" s="90"/>
      <c r="L415" s="90"/>
      <c r="M415" s="49">
        <f>M416+M417+M418+M419</f>
        <v>0</v>
      </c>
      <c r="N415" s="49">
        <f t="shared" ref="N415" si="244">N416+N417+N418+N419</f>
        <v>0</v>
      </c>
      <c r="O415" s="87" t="s">
        <v>351</v>
      </c>
    </row>
    <row r="416" spans="1:15" ht="22.5" hidden="1">
      <c r="A416" s="91"/>
      <c r="B416" s="108"/>
      <c r="C416" s="114"/>
      <c r="D416" s="45" t="s">
        <v>23</v>
      </c>
      <c r="E416" s="49">
        <f>F416+G416+H416+M416+N416</f>
        <v>0</v>
      </c>
      <c r="F416" s="49">
        <v>0</v>
      </c>
      <c r="G416" s="49">
        <v>0</v>
      </c>
      <c r="H416" s="90">
        <v>0</v>
      </c>
      <c r="I416" s="90"/>
      <c r="J416" s="90"/>
      <c r="K416" s="90"/>
      <c r="L416" s="90"/>
      <c r="M416" s="49">
        <v>0</v>
      </c>
      <c r="N416" s="49">
        <v>0</v>
      </c>
      <c r="O416" s="88"/>
    </row>
    <row r="417" spans="1:15" ht="33.75" hidden="1">
      <c r="A417" s="91"/>
      <c r="B417" s="108"/>
      <c r="C417" s="114"/>
      <c r="D417" s="45" t="s">
        <v>1</v>
      </c>
      <c r="E417" s="49">
        <f t="shared" ref="E417:E419" si="245">F417+G417+H417+M417+N417</f>
        <v>0</v>
      </c>
      <c r="F417" s="49">
        <v>0</v>
      </c>
      <c r="G417" s="49">
        <v>0</v>
      </c>
      <c r="H417" s="90">
        <v>0</v>
      </c>
      <c r="I417" s="90"/>
      <c r="J417" s="90"/>
      <c r="K417" s="90"/>
      <c r="L417" s="90"/>
      <c r="M417" s="49">
        <v>0</v>
      </c>
      <c r="N417" s="49">
        <v>0</v>
      </c>
      <c r="O417" s="88"/>
    </row>
    <row r="418" spans="1:15" ht="33.75" hidden="1">
      <c r="A418" s="91"/>
      <c r="B418" s="108"/>
      <c r="C418" s="114"/>
      <c r="D418" s="45" t="s">
        <v>18</v>
      </c>
      <c r="E418" s="49">
        <f t="shared" si="245"/>
        <v>0</v>
      </c>
      <c r="F418" s="49">
        <v>0</v>
      </c>
      <c r="G418" s="49">
        <v>0</v>
      </c>
      <c r="H418" s="90">
        <v>0</v>
      </c>
      <c r="I418" s="90"/>
      <c r="J418" s="90"/>
      <c r="K418" s="90"/>
      <c r="L418" s="90"/>
      <c r="M418" s="49">
        <v>0</v>
      </c>
      <c r="N418" s="49">
        <v>0</v>
      </c>
      <c r="O418" s="88"/>
    </row>
    <row r="419" spans="1:15" ht="22.5" hidden="1">
      <c r="A419" s="91"/>
      <c r="B419" s="108"/>
      <c r="C419" s="114"/>
      <c r="D419" s="45" t="s">
        <v>2</v>
      </c>
      <c r="E419" s="49">
        <f t="shared" si="245"/>
        <v>0</v>
      </c>
      <c r="F419" s="49">
        <v>0</v>
      </c>
      <c r="G419" s="49">
        <v>0</v>
      </c>
      <c r="H419" s="90">
        <v>0</v>
      </c>
      <c r="I419" s="90"/>
      <c r="J419" s="90"/>
      <c r="K419" s="90"/>
      <c r="L419" s="90"/>
      <c r="M419" s="49">
        <v>0</v>
      </c>
      <c r="N419" s="49">
        <v>0</v>
      </c>
      <c r="O419" s="88"/>
    </row>
    <row r="420" spans="1:15" ht="15" hidden="1" customHeight="1">
      <c r="A420" s="91"/>
      <c r="B420" s="110" t="s">
        <v>126</v>
      </c>
      <c r="C420" s="91"/>
      <c r="D420" s="91"/>
      <c r="E420" s="86" t="s">
        <v>57</v>
      </c>
      <c r="F420" s="86" t="s">
        <v>58</v>
      </c>
      <c r="G420" s="86" t="s">
        <v>199</v>
      </c>
      <c r="H420" s="86" t="s">
        <v>3</v>
      </c>
      <c r="I420" s="92" t="s">
        <v>150</v>
      </c>
      <c r="J420" s="92"/>
      <c r="K420" s="92"/>
      <c r="L420" s="92"/>
      <c r="M420" s="86" t="s">
        <v>59</v>
      </c>
      <c r="N420" s="86" t="s">
        <v>60</v>
      </c>
      <c r="O420" s="88"/>
    </row>
    <row r="421" spans="1:15" ht="22.5" hidden="1">
      <c r="A421" s="91"/>
      <c r="B421" s="110"/>
      <c r="C421" s="91"/>
      <c r="D421" s="91"/>
      <c r="E421" s="86"/>
      <c r="F421" s="86"/>
      <c r="G421" s="86"/>
      <c r="H421" s="86"/>
      <c r="I421" s="43" t="s">
        <v>146</v>
      </c>
      <c r="J421" s="43" t="s">
        <v>147</v>
      </c>
      <c r="K421" s="43" t="s">
        <v>148</v>
      </c>
      <c r="L421" s="43" t="s">
        <v>149</v>
      </c>
      <c r="M421" s="86"/>
      <c r="N421" s="86"/>
      <c r="O421" s="88"/>
    </row>
    <row r="422" spans="1:15" hidden="1">
      <c r="A422" s="91"/>
      <c r="B422" s="110"/>
      <c r="C422" s="91"/>
      <c r="D422" s="91"/>
      <c r="E422" s="44">
        <v>0</v>
      </c>
      <c r="F422" s="44">
        <v>0</v>
      </c>
      <c r="G422" s="44">
        <v>0</v>
      </c>
      <c r="H422" s="44">
        <v>0</v>
      </c>
      <c r="I422" s="44">
        <v>0</v>
      </c>
      <c r="J422" s="44">
        <v>0</v>
      </c>
      <c r="K422" s="44">
        <v>0</v>
      </c>
      <c r="L422" s="44">
        <v>0</v>
      </c>
      <c r="M422" s="44">
        <v>0</v>
      </c>
      <c r="N422" s="44">
        <v>0</v>
      </c>
      <c r="O422" s="89"/>
    </row>
    <row r="423" spans="1:15" hidden="1">
      <c r="A423" s="140" t="s">
        <v>185</v>
      </c>
      <c r="B423" s="108" t="s">
        <v>186</v>
      </c>
      <c r="C423" s="114"/>
      <c r="D423" s="45" t="s">
        <v>17</v>
      </c>
      <c r="E423" s="49">
        <f>E424+E425+E426+E427</f>
        <v>0</v>
      </c>
      <c r="F423" s="49">
        <f t="shared" ref="F423" si="246">F424+F425+F426+F427</f>
        <v>0</v>
      </c>
      <c r="G423" s="49">
        <f t="shared" ref="G423" si="247">G424+G425+G426+G427</f>
        <v>0</v>
      </c>
      <c r="H423" s="90">
        <f>H424+H425+H426+H427</f>
        <v>0</v>
      </c>
      <c r="I423" s="90"/>
      <c r="J423" s="90"/>
      <c r="K423" s="90"/>
      <c r="L423" s="90"/>
      <c r="M423" s="49">
        <f>M424+M425+M426+M427</f>
        <v>0</v>
      </c>
      <c r="N423" s="49">
        <f t="shared" ref="N423" si="248">N424+N425+N426+N427</f>
        <v>0</v>
      </c>
      <c r="O423" s="87" t="s">
        <v>351</v>
      </c>
    </row>
    <row r="424" spans="1:15" ht="22.5" hidden="1">
      <c r="A424" s="140"/>
      <c r="B424" s="108"/>
      <c r="C424" s="114"/>
      <c r="D424" s="45" t="s">
        <v>23</v>
      </c>
      <c r="E424" s="49">
        <f>F424+G424+H424+M424+N424</f>
        <v>0</v>
      </c>
      <c r="F424" s="49">
        <v>0</v>
      </c>
      <c r="G424" s="49">
        <v>0</v>
      </c>
      <c r="H424" s="90">
        <v>0</v>
      </c>
      <c r="I424" s="90"/>
      <c r="J424" s="90"/>
      <c r="K424" s="90"/>
      <c r="L424" s="90"/>
      <c r="M424" s="49">
        <v>0</v>
      </c>
      <c r="N424" s="49">
        <v>0</v>
      </c>
      <c r="O424" s="88"/>
    </row>
    <row r="425" spans="1:15" ht="33.75" hidden="1">
      <c r="A425" s="140"/>
      <c r="B425" s="108"/>
      <c r="C425" s="114"/>
      <c r="D425" s="45" t="s">
        <v>1</v>
      </c>
      <c r="E425" s="49">
        <f t="shared" ref="E425:E427" si="249">F425+G425+H425+M425+N425</f>
        <v>0</v>
      </c>
      <c r="F425" s="49">
        <v>0</v>
      </c>
      <c r="G425" s="49">
        <v>0</v>
      </c>
      <c r="H425" s="90">
        <v>0</v>
      </c>
      <c r="I425" s="90"/>
      <c r="J425" s="90"/>
      <c r="K425" s="90"/>
      <c r="L425" s="90"/>
      <c r="M425" s="49">
        <v>0</v>
      </c>
      <c r="N425" s="49">
        <v>0</v>
      </c>
      <c r="O425" s="88"/>
    </row>
    <row r="426" spans="1:15" ht="33.75" hidden="1">
      <c r="A426" s="140"/>
      <c r="B426" s="108"/>
      <c r="C426" s="114"/>
      <c r="D426" s="45" t="s">
        <v>18</v>
      </c>
      <c r="E426" s="49">
        <f t="shared" si="249"/>
        <v>0</v>
      </c>
      <c r="F426" s="49">
        <v>0</v>
      </c>
      <c r="G426" s="49">
        <v>0</v>
      </c>
      <c r="H426" s="90">
        <v>0</v>
      </c>
      <c r="I426" s="90"/>
      <c r="J426" s="90"/>
      <c r="K426" s="90"/>
      <c r="L426" s="90"/>
      <c r="M426" s="49">
        <v>0</v>
      </c>
      <c r="N426" s="49">
        <v>0</v>
      </c>
      <c r="O426" s="88"/>
    </row>
    <row r="427" spans="1:15" ht="22.5" hidden="1">
      <c r="A427" s="140"/>
      <c r="B427" s="108"/>
      <c r="C427" s="114"/>
      <c r="D427" s="45" t="s">
        <v>2</v>
      </c>
      <c r="E427" s="49">
        <f t="shared" si="249"/>
        <v>0</v>
      </c>
      <c r="F427" s="49">
        <v>0</v>
      </c>
      <c r="G427" s="49">
        <v>0</v>
      </c>
      <c r="H427" s="90">
        <v>0</v>
      </c>
      <c r="I427" s="90"/>
      <c r="J427" s="90"/>
      <c r="K427" s="90"/>
      <c r="L427" s="90"/>
      <c r="M427" s="49">
        <v>0</v>
      </c>
      <c r="N427" s="49">
        <v>0</v>
      </c>
      <c r="O427" s="88"/>
    </row>
    <row r="428" spans="1:15" ht="15" hidden="1" customHeight="1">
      <c r="A428" s="140"/>
      <c r="B428" s="121" t="s">
        <v>333</v>
      </c>
      <c r="C428" s="91"/>
      <c r="D428" s="91"/>
      <c r="E428" s="86" t="s">
        <v>57</v>
      </c>
      <c r="F428" s="86" t="s">
        <v>58</v>
      </c>
      <c r="G428" s="86" t="s">
        <v>199</v>
      </c>
      <c r="H428" s="86" t="s">
        <v>3</v>
      </c>
      <c r="I428" s="92" t="s">
        <v>150</v>
      </c>
      <c r="J428" s="92"/>
      <c r="K428" s="92"/>
      <c r="L428" s="92"/>
      <c r="M428" s="86" t="s">
        <v>59</v>
      </c>
      <c r="N428" s="86" t="s">
        <v>60</v>
      </c>
      <c r="O428" s="88"/>
    </row>
    <row r="429" spans="1:15" ht="22.5" hidden="1">
      <c r="A429" s="140"/>
      <c r="B429" s="121"/>
      <c r="C429" s="91"/>
      <c r="D429" s="91"/>
      <c r="E429" s="86"/>
      <c r="F429" s="86"/>
      <c r="G429" s="86"/>
      <c r="H429" s="86"/>
      <c r="I429" s="43" t="s">
        <v>146</v>
      </c>
      <c r="J429" s="43" t="s">
        <v>147</v>
      </c>
      <c r="K429" s="43" t="s">
        <v>148</v>
      </c>
      <c r="L429" s="43" t="s">
        <v>149</v>
      </c>
      <c r="M429" s="86"/>
      <c r="N429" s="86"/>
      <c r="O429" s="88"/>
    </row>
    <row r="430" spans="1:15" hidden="1">
      <c r="A430" s="140"/>
      <c r="B430" s="121"/>
      <c r="C430" s="91"/>
      <c r="D430" s="91"/>
      <c r="E430" s="44">
        <v>0</v>
      </c>
      <c r="F430" s="44">
        <v>0</v>
      </c>
      <c r="G430" s="44">
        <v>0</v>
      </c>
      <c r="H430" s="44">
        <v>0</v>
      </c>
      <c r="I430" s="44">
        <v>0</v>
      </c>
      <c r="J430" s="44">
        <v>0</v>
      </c>
      <c r="K430" s="44">
        <v>0</v>
      </c>
      <c r="L430" s="44">
        <v>0</v>
      </c>
      <c r="M430" s="44">
        <v>0</v>
      </c>
      <c r="N430" s="44">
        <v>0</v>
      </c>
      <c r="O430" s="89"/>
    </row>
    <row r="431" spans="1:15">
      <c r="A431" s="91" t="s">
        <v>366</v>
      </c>
      <c r="B431" s="108" t="s">
        <v>174</v>
      </c>
      <c r="C431" s="114"/>
      <c r="D431" s="20" t="s">
        <v>17</v>
      </c>
      <c r="E431" s="49">
        <f>E432+E433+E434+E435</f>
        <v>6487.473</v>
      </c>
      <c r="F431" s="49">
        <f t="shared" ref="F431" si="250">F432+F433+F434+F435</f>
        <v>3053.4900000000002</v>
      </c>
      <c r="G431" s="49">
        <f t="shared" ref="G431" si="251">G432+G433+G434+G435</f>
        <v>433.98299999999995</v>
      </c>
      <c r="H431" s="90">
        <f>H432+H433+H434+H435</f>
        <v>1000</v>
      </c>
      <c r="I431" s="90"/>
      <c r="J431" s="90"/>
      <c r="K431" s="90"/>
      <c r="L431" s="90"/>
      <c r="M431" s="49">
        <f>M432+M433+M434+M435</f>
        <v>1000</v>
      </c>
      <c r="N431" s="49">
        <f t="shared" ref="N431" si="252">N432+N433+N434+N435</f>
        <v>1000</v>
      </c>
      <c r="O431" s="86"/>
    </row>
    <row r="432" spans="1:15" ht="22.5">
      <c r="A432" s="91"/>
      <c r="B432" s="108"/>
      <c r="C432" s="114"/>
      <c r="D432" s="20" t="s">
        <v>23</v>
      </c>
      <c r="E432" s="49">
        <f>F432+G432+H432+M432+N432</f>
        <v>2775.9</v>
      </c>
      <c r="F432" s="49">
        <f>F437</f>
        <v>2775.9</v>
      </c>
      <c r="G432" s="49">
        <f>G437</f>
        <v>0</v>
      </c>
      <c r="H432" s="90">
        <f>H437</f>
        <v>0</v>
      </c>
      <c r="I432" s="90"/>
      <c r="J432" s="90"/>
      <c r="K432" s="90"/>
      <c r="L432" s="90"/>
      <c r="M432" s="49">
        <f>M437</f>
        <v>0</v>
      </c>
      <c r="N432" s="49">
        <f>N437</f>
        <v>0</v>
      </c>
      <c r="O432" s="86"/>
    </row>
    <row r="433" spans="1:15" ht="33.75">
      <c r="A433" s="91"/>
      <c r="B433" s="108"/>
      <c r="C433" s="114"/>
      <c r="D433" s="20" t="s">
        <v>1</v>
      </c>
      <c r="E433" s="49">
        <f t="shared" ref="E433:E435" si="253">F433+G433+H433+M433+N433</f>
        <v>0</v>
      </c>
      <c r="F433" s="49">
        <f t="shared" ref="F433:H433" si="254">F438</f>
        <v>0</v>
      </c>
      <c r="G433" s="49">
        <f t="shared" si="254"/>
        <v>0</v>
      </c>
      <c r="H433" s="90">
        <f t="shared" si="254"/>
        <v>0</v>
      </c>
      <c r="I433" s="90"/>
      <c r="J433" s="90"/>
      <c r="K433" s="90"/>
      <c r="L433" s="90"/>
      <c r="M433" s="49">
        <f t="shared" ref="M433:N433" si="255">M438</f>
        <v>0</v>
      </c>
      <c r="N433" s="49">
        <f t="shared" si="255"/>
        <v>0</v>
      </c>
      <c r="O433" s="86"/>
    </row>
    <row r="434" spans="1:15" ht="33.75">
      <c r="A434" s="91"/>
      <c r="B434" s="108"/>
      <c r="C434" s="114"/>
      <c r="D434" s="20" t="s">
        <v>18</v>
      </c>
      <c r="E434" s="49">
        <f t="shared" si="253"/>
        <v>3711.5729999999999</v>
      </c>
      <c r="F434" s="49">
        <f t="shared" ref="F434:H434" si="256">F439</f>
        <v>277.58999999999997</v>
      </c>
      <c r="G434" s="49">
        <f t="shared" si="256"/>
        <v>433.98299999999995</v>
      </c>
      <c r="H434" s="90">
        <f t="shared" si="256"/>
        <v>1000</v>
      </c>
      <c r="I434" s="90"/>
      <c r="J434" s="90"/>
      <c r="K434" s="90"/>
      <c r="L434" s="90"/>
      <c r="M434" s="49">
        <f t="shared" ref="M434:N434" si="257">M439</f>
        <v>1000</v>
      </c>
      <c r="N434" s="49">
        <f t="shared" si="257"/>
        <v>1000</v>
      </c>
      <c r="O434" s="86"/>
    </row>
    <row r="435" spans="1:15" ht="22.5">
      <c r="A435" s="91"/>
      <c r="B435" s="108"/>
      <c r="C435" s="114"/>
      <c r="D435" s="20" t="s">
        <v>2</v>
      </c>
      <c r="E435" s="49">
        <f t="shared" si="253"/>
        <v>0</v>
      </c>
      <c r="F435" s="49">
        <f t="shared" ref="F435:H435" si="258">F440</f>
        <v>0</v>
      </c>
      <c r="G435" s="49">
        <f t="shared" si="258"/>
        <v>0</v>
      </c>
      <c r="H435" s="90">
        <f t="shared" si="258"/>
        <v>0</v>
      </c>
      <c r="I435" s="90"/>
      <c r="J435" s="90"/>
      <c r="K435" s="90"/>
      <c r="L435" s="90"/>
      <c r="M435" s="49">
        <f t="shared" ref="M435:N435" si="259">M440</f>
        <v>0</v>
      </c>
      <c r="N435" s="49">
        <f t="shared" si="259"/>
        <v>0</v>
      </c>
      <c r="O435" s="86"/>
    </row>
    <row r="436" spans="1:15">
      <c r="A436" s="119" t="s">
        <v>448</v>
      </c>
      <c r="B436" s="108" t="s">
        <v>175</v>
      </c>
      <c r="C436" s="114"/>
      <c r="D436" s="20" t="s">
        <v>17</v>
      </c>
      <c r="E436" s="49">
        <f>E437+E438+E439+E440</f>
        <v>6487.473</v>
      </c>
      <c r="F436" s="49">
        <f t="shared" ref="F436" si="260">F437+F438+F439+F440</f>
        <v>3053.4900000000002</v>
      </c>
      <c r="G436" s="49">
        <f t="shared" ref="G436" si="261">G437+G438+G439+G440</f>
        <v>433.98299999999995</v>
      </c>
      <c r="H436" s="90">
        <f>H437+H438+H439+H440</f>
        <v>1000</v>
      </c>
      <c r="I436" s="90"/>
      <c r="J436" s="90"/>
      <c r="K436" s="90"/>
      <c r="L436" s="90"/>
      <c r="M436" s="49">
        <f>M437+M438+M439+M440</f>
        <v>1000</v>
      </c>
      <c r="N436" s="49">
        <f t="shared" ref="N436" si="262">N437+N438+N439+N440</f>
        <v>1000</v>
      </c>
      <c r="O436" s="87" t="s">
        <v>351</v>
      </c>
    </row>
    <row r="437" spans="1:15" ht="22.5">
      <c r="A437" s="120"/>
      <c r="B437" s="108"/>
      <c r="C437" s="114"/>
      <c r="D437" s="20" t="s">
        <v>23</v>
      </c>
      <c r="E437" s="49">
        <f>F437+G437+H437+M437+N437</f>
        <v>2775.9</v>
      </c>
      <c r="F437" s="49">
        <v>2775.9</v>
      </c>
      <c r="G437" s="49">
        <v>0</v>
      </c>
      <c r="H437" s="90">
        <v>0</v>
      </c>
      <c r="I437" s="90"/>
      <c r="J437" s="90"/>
      <c r="K437" s="90"/>
      <c r="L437" s="90"/>
      <c r="M437" s="49">
        <v>0</v>
      </c>
      <c r="N437" s="49">
        <v>0</v>
      </c>
      <c r="O437" s="88"/>
    </row>
    <row r="438" spans="1:15" ht="33.75">
      <c r="A438" s="120"/>
      <c r="B438" s="108"/>
      <c r="C438" s="114"/>
      <c r="D438" s="20" t="s">
        <v>1</v>
      </c>
      <c r="E438" s="49">
        <f t="shared" ref="E438:E440" si="263">F438+G438+H438+M438+N438</f>
        <v>0</v>
      </c>
      <c r="F438" s="49">
        <v>0</v>
      </c>
      <c r="G438" s="49">
        <v>0</v>
      </c>
      <c r="H438" s="90">
        <v>0</v>
      </c>
      <c r="I438" s="90"/>
      <c r="J438" s="90"/>
      <c r="K438" s="90"/>
      <c r="L438" s="90"/>
      <c r="M438" s="49">
        <v>0</v>
      </c>
      <c r="N438" s="49">
        <v>0</v>
      </c>
      <c r="O438" s="88"/>
    </row>
    <row r="439" spans="1:15" ht="33.75">
      <c r="A439" s="120"/>
      <c r="B439" s="108"/>
      <c r="C439" s="114"/>
      <c r="D439" s="20" t="s">
        <v>18</v>
      </c>
      <c r="E439" s="49">
        <f t="shared" si="263"/>
        <v>3711.5729999999999</v>
      </c>
      <c r="F439" s="49">
        <v>277.58999999999997</v>
      </c>
      <c r="G439" s="49">
        <f>1000-566.017</f>
        <v>433.98299999999995</v>
      </c>
      <c r="H439" s="109">
        <v>1000</v>
      </c>
      <c r="I439" s="90"/>
      <c r="J439" s="90"/>
      <c r="K439" s="90"/>
      <c r="L439" s="90"/>
      <c r="M439" s="49">
        <v>1000</v>
      </c>
      <c r="N439" s="49">
        <v>1000</v>
      </c>
      <c r="O439" s="88"/>
    </row>
    <row r="440" spans="1:15" ht="22.5">
      <c r="A440" s="120"/>
      <c r="B440" s="108"/>
      <c r="C440" s="114"/>
      <c r="D440" s="20" t="s">
        <v>2</v>
      </c>
      <c r="E440" s="49">
        <f t="shared" si="263"/>
        <v>0</v>
      </c>
      <c r="F440" s="49">
        <v>0</v>
      </c>
      <c r="G440" s="49">
        <v>0</v>
      </c>
      <c r="H440" s="90">
        <v>0</v>
      </c>
      <c r="I440" s="90"/>
      <c r="J440" s="90"/>
      <c r="K440" s="90"/>
      <c r="L440" s="90"/>
      <c r="M440" s="49">
        <v>0</v>
      </c>
      <c r="N440" s="49">
        <v>0</v>
      </c>
      <c r="O440" s="88"/>
    </row>
    <row r="441" spans="1:15" ht="15" customHeight="1">
      <c r="A441" s="120"/>
      <c r="B441" s="121" t="s">
        <v>350</v>
      </c>
      <c r="C441" s="91"/>
      <c r="D441" s="91"/>
      <c r="E441" s="86" t="s">
        <v>57</v>
      </c>
      <c r="F441" s="86" t="s">
        <v>58</v>
      </c>
      <c r="G441" s="86" t="s">
        <v>199</v>
      </c>
      <c r="H441" s="86" t="s">
        <v>3</v>
      </c>
      <c r="I441" s="92" t="s">
        <v>150</v>
      </c>
      <c r="J441" s="92"/>
      <c r="K441" s="92"/>
      <c r="L441" s="92"/>
      <c r="M441" s="86" t="s">
        <v>59</v>
      </c>
      <c r="N441" s="86" t="s">
        <v>60</v>
      </c>
      <c r="O441" s="88"/>
    </row>
    <row r="442" spans="1:15" ht="22.5">
      <c r="A442" s="120"/>
      <c r="B442" s="121"/>
      <c r="C442" s="91"/>
      <c r="D442" s="91"/>
      <c r="E442" s="86"/>
      <c r="F442" s="86"/>
      <c r="G442" s="86"/>
      <c r="H442" s="86"/>
      <c r="I442" s="26" t="s">
        <v>146</v>
      </c>
      <c r="J442" s="26" t="s">
        <v>147</v>
      </c>
      <c r="K442" s="26" t="s">
        <v>148</v>
      </c>
      <c r="L442" s="26" t="s">
        <v>149</v>
      </c>
      <c r="M442" s="86"/>
      <c r="N442" s="86"/>
      <c r="O442" s="88"/>
    </row>
    <row r="443" spans="1:15" ht="43.5" customHeight="1">
      <c r="A443" s="122"/>
      <c r="B443" s="121"/>
      <c r="C443" s="91"/>
      <c r="D443" s="91"/>
      <c r="E443" s="17">
        <v>1</v>
      </c>
      <c r="F443" s="27">
        <v>1</v>
      </c>
      <c r="G443" s="17">
        <v>1</v>
      </c>
      <c r="H443" s="17">
        <v>1</v>
      </c>
      <c r="I443" s="17">
        <v>1</v>
      </c>
      <c r="J443" s="17" t="s">
        <v>362</v>
      </c>
      <c r="K443" s="17" t="s">
        <v>362</v>
      </c>
      <c r="L443" s="17">
        <v>1</v>
      </c>
      <c r="M443" s="17">
        <v>1</v>
      </c>
      <c r="N443" s="17">
        <v>1</v>
      </c>
      <c r="O443" s="89"/>
    </row>
    <row r="444" spans="1:15">
      <c r="A444" s="119" t="s">
        <v>367</v>
      </c>
      <c r="B444" s="141" t="s">
        <v>194</v>
      </c>
      <c r="C444" s="119"/>
      <c r="D444" s="20" t="s">
        <v>17</v>
      </c>
      <c r="E444" s="49">
        <f>E445+E446+E447+E448</f>
        <v>8436.4</v>
      </c>
      <c r="F444" s="49">
        <f t="shared" ref="F444" si="264">F445+F446+F447+F448</f>
        <v>4248.3999999999996</v>
      </c>
      <c r="G444" s="49">
        <f t="shared" ref="G444" si="265">G445+G446+G447+G448</f>
        <v>4188</v>
      </c>
      <c r="H444" s="90">
        <f>H445+H446+H447+H448</f>
        <v>0</v>
      </c>
      <c r="I444" s="90"/>
      <c r="J444" s="90"/>
      <c r="K444" s="90"/>
      <c r="L444" s="90"/>
      <c r="M444" s="49">
        <f>M445+M446+M447+M448</f>
        <v>0</v>
      </c>
      <c r="N444" s="49">
        <f t="shared" ref="N444" si="266">N445+N446+N447+N448</f>
        <v>0</v>
      </c>
      <c r="O444" s="87"/>
    </row>
    <row r="445" spans="1:15" ht="22.5">
      <c r="A445" s="120"/>
      <c r="B445" s="142"/>
      <c r="C445" s="120"/>
      <c r="D445" s="20" t="s">
        <v>23</v>
      </c>
      <c r="E445" s="49">
        <f>F445+G445+H445+M445+N445</f>
        <v>2109.1</v>
      </c>
      <c r="F445" s="49">
        <f>F450</f>
        <v>1062.0999999999999</v>
      </c>
      <c r="G445" s="49">
        <f>G450</f>
        <v>1047</v>
      </c>
      <c r="H445" s="96">
        <f>H450</f>
        <v>0</v>
      </c>
      <c r="I445" s="97"/>
      <c r="J445" s="97"/>
      <c r="K445" s="97"/>
      <c r="L445" s="98"/>
      <c r="M445" s="49">
        <f>M450</f>
        <v>0</v>
      </c>
      <c r="N445" s="49">
        <f>N450</f>
        <v>0</v>
      </c>
      <c r="O445" s="88"/>
    </row>
    <row r="446" spans="1:15" ht="23.25" customHeight="1">
      <c r="A446" s="120"/>
      <c r="B446" s="142"/>
      <c r="C446" s="120"/>
      <c r="D446" s="20" t="s">
        <v>1</v>
      </c>
      <c r="E446" s="49">
        <f t="shared" ref="E446:E448" si="267">F446+G446+H446+M446+N446</f>
        <v>6327.3</v>
      </c>
      <c r="F446" s="49">
        <f t="shared" ref="F446:H446" si="268">F451</f>
        <v>3186.3</v>
      </c>
      <c r="G446" s="49">
        <f t="shared" si="268"/>
        <v>3141</v>
      </c>
      <c r="H446" s="96">
        <f t="shared" si="268"/>
        <v>0</v>
      </c>
      <c r="I446" s="97"/>
      <c r="J446" s="97"/>
      <c r="K446" s="97"/>
      <c r="L446" s="98"/>
      <c r="M446" s="49">
        <f t="shared" ref="M446:N446" si="269">M451</f>
        <v>0</v>
      </c>
      <c r="N446" s="49">
        <f t="shared" si="269"/>
        <v>0</v>
      </c>
      <c r="O446" s="88"/>
    </row>
    <row r="447" spans="1:15" ht="33.75">
      <c r="A447" s="120"/>
      <c r="B447" s="142"/>
      <c r="C447" s="120"/>
      <c r="D447" s="20" t="s">
        <v>18</v>
      </c>
      <c r="E447" s="49">
        <f t="shared" si="267"/>
        <v>0</v>
      </c>
      <c r="F447" s="49">
        <f t="shared" ref="F447:H447" si="270">F452</f>
        <v>0</v>
      </c>
      <c r="G447" s="49">
        <f t="shared" si="270"/>
        <v>0</v>
      </c>
      <c r="H447" s="96">
        <f t="shared" si="270"/>
        <v>0</v>
      </c>
      <c r="I447" s="97"/>
      <c r="J447" s="97"/>
      <c r="K447" s="97"/>
      <c r="L447" s="98"/>
      <c r="M447" s="49">
        <f t="shared" ref="M447:N447" si="271">M452</f>
        <v>0</v>
      </c>
      <c r="N447" s="49">
        <f t="shared" si="271"/>
        <v>0</v>
      </c>
      <c r="O447" s="88"/>
    </row>
    <row r="448" spans="1:15" ht="22.5">
      <c r="A448" s="122"/>
      <c r="B448" s="143"/>
      <c r="C448" s="122"/>
      <c r="D448" s="20" t="s">
        <v>2</v>
      </c>
      <c r="E448" s="49">
        <f t="shared" si="267"/>
        <v>0</v>
      </c>
      <c r="F448" s="49">
        <f t="shared" ref="F448:H448" si="272">F453</f>
        <v>0</v>
      </c>
      <c r="G448" s="49">
        <f t="shared" si="272"/>
        <v>0</v>
      </c>
      <c r="H448" s="96">
        <f t="shared" si="272"/>
        <v>0</v>
      </c>
      <c r="I448" s="97"/>
      <c r="J448" s="97"/>
      <c r="K448" s="97"/>
      <c r="L448" s="98"/>
      <c r="M448" s="49">
        <f t="shared" ref="M448:N448" si="273">M453</f>
        <v>0</v>
      </c>
      <c r="N448" s="49">
        <f t="shared" si="273"/>
        <v>0</v>
      </c>
      <c r="O448" s="89"/>
    </row>
    <row r="449" spans="1:15">
      <c r="A449" s="119" t="s">
        <v>449</v>
      </c>
      <c r="B449" s="141" t="s">
        <v>127</v>
      </c>
      <c r="C449" s="119"/>
      <c r="D449" s="20" t="s">
        <v>17</v>
      </c>
      <c r="E449" s="49">
        <f>E450+E451+E452+E453</f>
        <v>8436.4</v>
      </c>
      <c r="F449" s="49">
        <f t="shared" ref="F449" si="274">F450+F451+F452+F453</f>
        <v>4248.3999999999996</v>
      </c>
      <c r="G449" s="49">
        <f t="shared" ref="G449" si="275">G450+G451+G452+G453</f>
        <v>4188</v>
      </c>
      <c r="H449" s="90">
        <f>H450+H451+H452+H453</f>
        <v>0</v>
      </c>
      <c r="I449" s="90"/>
      <c r="J449" s="90"/>
      <c r="K449" s="90"/>
      <c r="L449" s="90"/>
      <c r="M449" s="49">
        <f>M450+M451+M452+M453</f>
        <v>0</v>
      </c>
      <c r="N449" s="49">
        <f t="shared" ref="N449" si="276">N450+N451+N452+N453</f>
        <v>0</v>
      </c>
      <c r="O449" s="87" t="s">
        <v>351</v>
      </c>
    </row>
    <row r="450" spans="1:15" ht="45" customHeight="1">
      <c r="A450" s="120"/>
      <c r="B450" s="142"/>
      <c r="C450" s="120"/>
      <c r="D450" s="20" t="s">
        <v>23</v>
      </c>
      <c r="E450" s="49">
        <f>F450+G450+H450+M450+N450</f>
        <v>2109.1</v>
      </c>
      <c r="F450" s="49">
        <v>1062.0999999999999</v>
      </c>
      <c r="G450" s="49">
        <v>1047</v>
      </c>
      <c r="H450" s="96">
        <v>0</v>
      </c>
      <c r="I450" s="97"/>
      <c r="J450" s="97"/>
      <c r="K450" s="97"/>
      <c r="L450" s="98"/>
      <c r="M450" s="49">
        <v>0</v>
      </c>
      <c r="N450" s="49">
        <v>0</v>
      </c>
      <c r="O450" s="88"/>
    </row>
    <row r="451" spans="1:15" ht="37.5" customHeight="1">
      <c r="A451" s="120"/>
      <c r="B451" s="142"/>
      <c r="C451" s="120"/>
      <c r="D451" s="20" t="s">
        <v>1</v>
      </c>
      <c r="E451" s="49">
        <f t="shared" ref="E451:E453" si="277">F451+G451+H451+M451+N451</f>
        <v>6327.3</v>
      </c>
      <c r="F451" s="49">
        <v>3186.3</v>
      </c>
      <c r="G451" s="49">
        <v>3141</v>
      </c>
      <c r="H451" s="96">
        <v>0</v>
      </c>
      <c r="I451" s="97"/>
      <c r="J451" s="97"/>
      <c r="K451" s="97"/>
      <c r="L451" s="98"/>
      <c r="M451" s="49">
        <v>0</v>
      </c>
      <c r="N451" s="49">
        <v>0</v>
      </c>
      <c r="O451" s="88"/>
    </row>
    <row r="452" spans="1:15" ht="43.5" customHeight="1">
      <c r="A452" s="120"/>
      <c r="B452" s="142"/>
      <c r="C452" s="120"/>
      <c r="D452" s="20" t="s">
        <v>18</v>
      </c>
      <c r="E452" s="49">
        <f t="shared" si="277"/>
        <v>0</v>
      </c>
      <c r="F452" s="49">
        <v>0</v>
      </c>
      <c r="G452" s="49">
        <v>0</v>
      </c>
      <c r="H452" s="96">
        <v>0</v>
      </c>
      <c r="I452" s="97"/>
      <c r="J452" s="97"/>
      <c r="K452" s="97"/>
      <c r="L452" s="98"/>
      <c r="M452" s="49">
        <v>0</v>
      </c>
      <c r="N452" s="49">
        <v>0</v>
      </c>
      <c r="O452" s="88"/>
    </row>
    <row r="453" spans="1:15" ht="45.75" customHeight="1">
      <c r="A453" s="120"/>
      <c r="B453" s="143"/>
      <c r="C453" s="120"/>
      <c r="D453" s="20" t="s">
        <v>2</v>
      </c>
      <c r="E453" s="49">
        <f t="shared" si="277"/>
        <v>0</v>
      </c>
      <c r="F453" s="49">
        <v>0</v>
      </c>
      <c r="G453" s="49">
        <v>0</v>
      </c>
      <c r="H453" s="96">
        <v>0</v>
      </c>
      <c r="I453" s="97"/>
      <c r="J453" s="97"/>
      <c r="K453" s="97"/>
      <c r="L453" s="98"/>
      <c r="M453" s="49">
        <v>0</v>
      </c>
      <c r="N453" s="49">
        <v>0</v>
      </c>
      <c r="O453" s="88"/>
    </row>
    <row r="454" spans="1:15" ht="15" customHeight="1">
      <c r="A454" s="120"/>
      <c r="B454" s="121" t="s">
        <v>151</v>
      </c>
      <c r="C454" s="91"/>
      <c r="D454" s="91"/>
      <c r="E454" s="86" t="s">
        <v>57</v>
      </c>
      <c r="F454" s="86" t="s">
        <v>58</v>
      </c>
      <c r="G454" s="86" t="s">
        <v>199</v>
      </c>
      <c r="H454" s="86" t="s">
        <v>3</v>
      </c>
      <c r="I454" s="92" t="s">
        <v>150</v>
      </c>
      <c r="J454" s="92"/>
      <c r="K454" s="92"/>
      <c r="L454" s="92"/>
      <c r="M454" s="86" t="s">
        <v>59</v>
      </c>
      <c r="N454" s="86" t="s">
        <v>60</v>
      </c>
      <c r="O454" s="88"/>
    </row>
    <row r="455" spans="1:15" ht="22.5">
      <c r="A455" s="120"/>
      <c r="B455" s="121"/>
      <c r="C455" s="91"/>
      <c r="D455" s="91"/>
      <c r="E455" s="86"/>
      <c r="F455" s="86"/>
      <c r="G455" s="86"/>
      <c r="H455" s="86"/>
      <c r="I455" s="26" t="s">
        <v>146</v>
      </c>
      <c r="J455" s="26" t="s">
        <v>147</v>
      </c>
      <c r="K455" s="26" t="s">
        <v>148</v>
      </c>
      <c r="L455" s="26" t="s">
        <v>149</v>
      </c>
      <c r="M455" s="86"/>
      <c r="N455" s="86"/>
      <c r="O455" s="88"/>
    </row>
    <row r="456" spans="1:15">
      <c r="A456" s="122"/>
      <c r="B456" s="121"/>
      <c r="C456" s="91"/>
      <c r="D456" s="91"/>
      <c r="E456" s="17">
        <v>10</v>
      </c>
      <c r="F456" s="27">
        <v>10</v>
      </c>
      <c r="G456" s="17">
        <v>10</v>
      </c>
      <c r="H456" s="17" t="s">
        <v>362</v>
      </c>
      <c r="I456" s="67" t="s">
        <v>362</v>
      </c>
      <c r="J456" s="67" t="s">
        <v>362</v>
      </c>
      <c r="K456" s="67" t="s">
        <v>362</v>
      </c>
      <c r="L456" s="67" t="s">
        <v>362</v>
      </c>
      <c r="M456" s="67" t="s">
        <v>362</v>
      </c>
      <c r="N456" s="67" t="s">
        <v>362</v>
      </c>
      <c r="O456" s="89"/>
    </row>
    <row r="457" spans="1:15" hidden="1">
      <c r="A457" s="91" t="s">
        <v>97</v>
      </c>
      <c r="B457" s="108" t="s">
        <v>195</v>
      </c>
      <c r="C457" s="114"/>
      <c r="D457" s="20" t="s">
        <v>17</v>
      </c>
      <c r="E457" s="49">
        <f>E458+E459+E460+E461</f>
        <v>0</v>
      </c>
      <c r="F457" s="49">
        <f t="shared" ref="F457" si="278">F458+F459+F460+F461</f>
        <v>0</v>
      </c>
      <c r="G457" s="49">
        <f t="shared" ref="G457" si="279">G458+G459+G460+G461</f>
        <v>0</v>
      </c>
      <c r="H457" s="90">
        <f>H458+H459+H460+H461</f>
        <v>0</v>
      </c>
      <c r="I457" s="90"/>
      <c r="J457" s="90"/>
      <c r="K457" s="90"/>
      <c r="L457" s="90"/>
      <c r="M457" s="49">
        <f>M458+M459+M460+M461</f>
        <v>0</v>
      </c>
      <c r="N457" s="49">
        <f t="shared" ref="N457" si="280">N458+N459+N460+N461</f>
        <v>0</v>
      </c>
      <c r="O457" s="86"/>
    </row>
    <row r="458" spans="1:15" ht="22.5" hidden="1">
      <c r="A458" s="91"/>
      <c r="B458" s="108"/>
      <c r="C458" s="114"/>
      <c r="D458" s="20" t="s">
        <v>23</v>
      </c>
      <c r="E458" s="49">
        <f>F458+G458+H458+M458+N458</f>
        <v>0</v>
      </c>
      <c r="F458" s="49">
        <f>F463+F471+F479</f>
        <v>0</v>
      </c>
      <c r="G458" s="49">
        <f>G463+G471+G479</f>
        <v>0</v>
      </c>
      <c r="H458" s="90">
        <f>H463+H471+H479</f>
        <v>0</v>
      </c>
      <c r="I458" s="90"/>
      <c r="J458" s="90"/>
      <c r="K458" s="90"/>
      <c r="L458" s="90"/>
      <c r="M458" s="49">
        <f>M463+M471+M479</f>
        <v>0</v>
      </c>
      <c r="N458" s="49">
        <f>N463+N471+N479</f>
        <v>0</v>
      </c>
      <c r="O458" s="86"/>
    </row>
    <row r="459" spans="1:15" ht="33.75" hidden="1">
      <c r="A459" s="91"/>
      <c r="B459" s="108"/>
      <c r="C459" s="114"/>
      <c r="D459" s="20" t="s">
        <v>1</v>
      </c>
      <c r="E459" s="49">
        <f t="shared" ref="E459:E461" si="281">F459+G459+H459+M459+N459</f>
        <v>0</v>
      </c>
      <c r="F459" s="49">
        <f t="shared" ref="F459:H459" si="282">F464+F472+F480</f>
        <v>0</v>
      </c>
      <c r="G459" s="49">
        <f t="shared" si="282"/>
        <v>0</v>
      </c>
      <c r="H459" s="90">
        <f t="shared" si="282"/>
        <v>0</v>
      </c>
      <c r="I459" s="90"/>
      <c r="J459" s="90"/>
      <c r="K459" s="90"/>
      <c r="L459" s="90"/>
      <c r="M459" s="49">
        <f t="shared" ref="M459:N459" si="283">M464+M472+M480</f>
        <v>0</v>
      </c>
      <c r="N459" s="49">
        <f t="shared" si="283"/>
        <v>0</v>
      </c>
      <c r="O459" s="86"/>
    </row>
    <row r="460" spans="1:15" ht="33.75" hidden="1">
      <c r="A460" s="91"/>
      <c r="B460" s="108"/>
      <c r="C460" s="114"/>
      <c r="D460" s="20" t="s">
        <v>18</v>
      </c>
      <c r="E460" s="49">
        <f t="shared" si="281"/>
        <v>0</v>
      </c>
      <c r="F460" s="49">
        <f t="shared" ref="F460:H460" si="284">F465+F473+F481</f>
        <v>0</v>
      </c>
      <c r="G460" s="49">
        <f t="shared" si="284"/>
        <v>0</v>
      </c>
      <c r="H460" s="90">
        <f t="shared" si="284"/>
        <v>0</v>
      </c>
      <c r="I460" s="90"/>
      <c r="J460" s="90"/>
      <c r="K460" s="90"/>
      <c r="L460" s="90"/>
      <c r="M460" s="49">
        <f t="shared" ref="M460:N460" si="285">M465+M473+M481</f>
        <v>0</v>
      </c>
      <c r="N460" s="49">
        <f t="shared" si="285"/>
        <v>0</v>
      </c>
      <c r="O460" s="86"/>
    </row>
    <row r="461" spans="1:15" ht="22.5" hidden="1">
      <c r="A461" s="91"/>
      <c r="B461" s="108"/>
      <c r="C461" s="114"/>
      <c r="D461" s="20" t="s">
        <v>2</v>
      </c>
      <c r="E461" s="49">
        <f t="shared" si="281"/>
        <v>0</v>
      </c>
      <c r="F461" s="49">
        <f t="shared" ref="F461:H461" si="286">F466+F474+F482</f>
        <v>0</v>
      </c>
      <c r="G461" s="49">
        <f t="shared" si="286"/>
        <v>0</v>
      </c>
      <c r="H461" s="90">
        <f t="shared" si="286"/>
        <v>0</v>
      </c>
      <c r="I461" s="90"/>
      <c r="J461" s="90"/>
      <c r="K461" s="90"/>
      <c r="L461" s="90"/>
      <c r="M461" s="49">
        <f t="shared" ref="M461:N461" si="287">M466+M474+M482</f>
        <v>0</v>
      </c>
      <c r="N461" s="49">
        <f t="shared" si="287"/>
        <v>0</v>
      </c>
      <c r="O461" s="86"/>
    </row>
    <row r="462" spans="1:15" ht="15" hidden="1" customHeight="1">
      <c r="A462" s="91" t="s">
        <v>124</v>
      </c>
      <c r="B462" s="108" t="s">
        <v>142</v>
      </c>
      <c r="C462" s="118"/>
      <c r="D462" s="20" t="s">
        <v>17</v>
      </c>
      <c r="E462" s="49">
        <f>E463+E464+E465+E466</f>
        <v>0</v>
      </c>
      <c r="F462" s="49">
        <f t="shared" ref="F462" si="288">F463+F464+F465+F466</f>
        <v>0</v>
      </c>
      <c r="G462" s="49">
        <f t="shared" ref="G462" si="289">G463+G464+G465+G466</f>
        <v>0</v>
      </c>
      <c r="H462" s="90">
        <f>H463+H464+H465+H466</f>
        <v>0</v>
      </c>
      <c r="I462" s="90"/>
      <c r="J462" s="90"/>
      <c r="K462" s="90"/>
      <c r="L462" s="90"/>
      <c r="M462" s="49">
        <f>M463+M464+M465+M466</f>
        <v>0</v>
      </c>
      <c r="N462" s="49">
        <f t="shared" ref="N462" si="290">N463+N464+N465+N466</f>
        <v>0</v>
      </c>
      <c r="O462" s="87" t="s">
        <v>351</v>
      </c>
    </row>
    <row r="463" spans="1:15" ht="22.5" hidden="1">
      <c r="A463" s="91"/>
      <c r="B463" s="108"/>
      <c r="C463" s="118"/>
      <c r="D463" s="20" t="s">
        <v>23</v>
      </c>
      <c r="E463" s="49">
        <f>F463+G463+H463+M463+N463</f>
        <v>0</v>
      </c>
      <c r="F463" s="49">
        <v>0</v>
      </c>
      <c r="G463" s="49">
        <v>0</v>
      </c>
      <c r="H463" s="90">
        <v>0</v>
      </c>
      <c r="I463" s="90"/>
      <c r="J463" s="90"/>
      <c r="K463" s="90"/>
      <c r="L463" s="90"/>
      <c r="M463" s="49">
        <v>0</v>
      </c>
      <c r="N463" s="49">
        <v>0</v>
      </c>
      <c r="O463" s="88"/>
    </row>
    <row r="464" spans="1:15" ht="33.75" hidden="1">
      <c r="A464" s="91"/>
      <c r="B464" s="108"/>
      <c r="C464" s="118"/>
      <c r="D464" s="20" t="s">
        <v>1</v>
      </c>
      <c r="E464" s="49">
        <f t="shared" ref="E464:E466" si="291">F464+G464+H464+M464+N464</f>
        <v>0</v>
      </c>
      <c r="F464" s="49">
        <v>0</v>
      </c>
      <c r="G464" s="49">
        <v>0</v>
      </c>
      <c r="H464" s="90">
        <v>0</v>
      </c>
      <c r="I464" s="90"/>
      <c r="J464" s="90"/>
      <c r="K464" s="90"/>
      <c r="L464" s="90"/>
      <c r="M464" s="49">
        <v>0</v>
      </c>
      <c r="N464" s="49">
        <v>0</v>
      </c>
      <c r="O464" s="88"/>
    </row>
    <row r="465" spans="1:15" ht="33.75" hidden="1">
      <c r="A465" s="91"/>
      <c r="B465" s="108"/>
      <c r="C465" s="118"/>
      <c r="D465" s="20" t="s">
        <v>18</v>
      </c>
      <c r="E465" s="49">
        <f t="shared" si="291"/>
        <v>0</v>
      </c>
      <c r="F465" s="49">
        <v>0</v>
      </c>
      <c r="G465" s="49">
        <v>0</v>
      </c>
      <c r="H465" s="90">
        <v>0</v>
      </c>
      <c r="I465" s="90"/>
      <c r="J465" s="90"/>
      <c r="K465" s="90"/>
      <c r="L465" s="90"/>
      <c r="M465" s="49">
        <v>0</v>
      </c>
      <c r="N465" s="49">
        <v>0</v>
      </c>
      <c r="O465" s="88"/>
    </row>
    <row r="466" spans="1:15" ht="23.25" hidden="1" customHeight="1">
      <c r="A466" s="91"/>
      <c r="B466" s="108"/>
      <c r="C466" s="118"/>
      <c r="D466" s="20" t="s">
        <v>2</v>
      </c>
      <c r="E466" s="49">
        <f t="shared" si="291"/>
        <v>0</v>
      </c>
      <c r="F466" s="49">
        <v>0</v>
      </c>
      <c r="G466" s="49">
        <v>0</v>
      </c>
      <c r="H466" s="90">
        <v>0</v>
      </c>
      <c r="I466" s="90"/>
      <c r="J466" s="90"/>
      <c r="K466" s="90"/>
      <c r="L466" s="90"/>
      <c r="M466" s="49">
        <v>0</v>
      </c>
      <c r="N466" s="49">
        <v>0</v>
      </c>
      <c r="O466" s="88"/>
    </row>
    <row r="467" spans="1:15" ht="15" hidden="1" customHeight="1">
      <c r="A467" s="91"/>
      <c r="B467" s="121" t="s">
        <v>110</v>
      </c>
      <c r="C467" s="91"/>
      <c r="D467" s="91"/>
      <c r="E467" s="86" t="s">
        <v>57</v>
      </c>
      <c r="F467" s="86" t="s">
        <v>58</v>
      </c>
      <c r="G467" s="86" t="s">
        <v>199</v>
      </c>
      <c r="H467" s="86" t="s">
        <v>3</v>
      </c>
      <c r="I467" s="92" t="s">
        <v>150</v>
      </c>
      <c r="J467" s="92"/>
      <c r="K467" s="92"/>
      <c r="L467" s="92"/>
      <c r="M467" s="86" t="s">
        <v>59</v>
      </c>
      <c r="N467" s="86" t="s">
        <v>60</v>
      </c>
      <c r="O467" s="88"/>
    </row>
    <row r="468" spans="1:15" ht="22.5" hidden="1">
      <c r="A468" s="91"/>
      <c r="B468" s="121"/>
      <c r="C468" s="91"/>
      <c r="D468" s="91"/>
      <c r="E468" s="86"/>
      <c r="F468" s="86"/>
      <c r="G468" s="86"/>
      <c r="H468" s="86"/>
      <c r="I468" s="26" t="s">
        <v>146</v>
      </c>
      <c r="J468" s="26" t="s">
        <v>147</v>
      </c>
      <c r="K468" s="26" t="s">
        <v>148</v>
      </c>
      <c r="L468" s="26" t="s">
        <v>149</v>
      </c>
      <c r="M468" s="86"/>
      <c r="N468" s="86"/>
      <c r="O468" s="88"/>
    </row>
    <row r="469" spans="1:15" ht="31.5" hidden="1" customHeight="1">
      <c r="A469" s="91"/>
      <c r="B469" s="121"/>
      <c r="C469" s="91"/>
      <c r="D469" s="91"/>
      <c r="E469" s="17">
        <v>0</v>
      </c>
      <c r="F469" s="27">
        <v>0</v>
      </c>
      <c r="G469" s="17">
        <v>0</v>
      </c>
      <c r="H469" s="17">
        <v>0</v>
      </c>
      <c r="I469" s="17">
        <v>0</v>
      </c>
      <c r="J469" s="17">
        <v>0</v>
      </c>
      <c r="K469" s="17">
        <v>0</v>
      </c>
      <c r="L469" s="17">
        <v>0</v>
      </c>
      <c r="M469" s="17">
        <v>0</v>
      </c>
      <c r="N469" s="17">
        <v>0</v>
      </c>
      <c r="O469" s="89"/>
    </row>
    <row r="470" spans="1:15" ht="23.25" hidden="1" customHeight="1">
      <c r="A470" s="91" t="s">
        <v>176</v>
      </c>
      <c r="B470" s="108" t="s">
        <v>34</v>
      </c>
      <c r="C470" s="92"/>
      <c r="D470" s="20" t="s">
        <v>17</v>
      </c>
      <c r="E470" s="49">
        <f>E471+E472+E473+E474</f>
        <v>0</v>
      </c>
      <c r="F470" s="49">
        <f t="shared" ref="F470" si="292">F471+F472+F473+F474</f>
        <v>0</v>
      </c>
      <c r="G470" s="49">
        <f t="shared" ref="G470" si="293">G471+G472+G473+G474</f>
        <v>0</v>
      </c>
      <c r="H470" s="90">
        <f>H471+H472+H473+H474</f>
        <v>0</v>
      </c>
      <c r="I470" s="90"/>
      <c r="J470" s="90"/>
      <c r="K470" s="90"/>
      <c r="L470" s="90"/>
      <c r="M470" s="49">
        <f>M471+M472+M473+M474</f>
        <v>0</v>
      </c>
      <c r="N470" s="49">
        <f t="shared" ref="N470" si="294">N471+N472+N473+N474</f>
        <v>0</v>
      </c>
      <c r="O470" s="87" t="s">
        <v>351</v>
      </c>
    </row>
    <row r="471" spans="1:15" ht="22.5" hidden="1">
      <c r="A471" s="91"/>
      <c r="B471" s="108"/>
      <c r="C471" s="92"/>
      <c r="D471" s="20" t="s">
        <v>23</v>
      </c>
      <c r="E471" s="49">
        <f>F471+G471+H471+M471+N471</f>
        <v>0</v>
      </c>
      <c r="F471" s="49">
        <v>0</v>
      </c>
      <c r="G471" s="49">
        <v>0</v>
      </c>
      <c r="H471" s="90">
        <v>0</v>
      </c>
      <c r="I471" s="90"/>
      <c r="J471" s="90"/>
      <c r="K471" s="90"/>
      <c r="L471" s="90"/>
      <c r="M471" s="49">
        <v>0</v>
      </c>
      <c r="N471" s="49">
        <v>0</v>
      </c>
      <c r="O471" s="88"/>
    </row>
    <row r="472" spans="1:15" ht="33.75" hidden="1">
      <c r="A472" s="91"/>
      <c r="B472" s="108"/>
      <c r="C472" s="92"/>
      <c r="D472" s="20" t="s">
        <v>1</v>
      </c>
      <c r="E472" s="49">
        <f t="shared" ref="E472:E474" si="295">F472+G472+H472+M472+N472</f>
        <v>0</v>
      </c>
      <c r="F472" s="49">
        <v>0</v>
      </c>
      <c r="G472" s="49">
        <v>0</v>
      </c>
      <c r="H472" s="90">
        <v>0</v>
      </c>
      <c r="I472" s="90"/>
      <c r="J472" s="90"/>
      <c r="K472" s="90"/>
      <c r="L472" s="90"/>
      <c r="M472" s="49">
        <v>0</v>
      </c>
      <c r="N472" s="49">
        <v>0</v>
      </c>
      <c r="O472" s="88"/>
    </row>
    <row r="473" spans="1:15" ht="33.75" hidden="1">
      <c r="A473" s="91"/>
      <c r="B473" s="108"/>
      <c r="C473" s="92"/>
      <c r="D473" s="20" t="s">
        <v>18</v>
      </c>
      <c r="E473" s="49">
        <f t="shared" si="295"/>
        <v>0</v>
      </c>
      <c r="F473" s="49">
        <v>0</v>
      </c>
      <c r="G473" s="49">
        <v>0</v>
      </c>
      <c r="H473" s="90">
        <v>0</v>
      </c>
      <c r="I473" s="90"/>
      <c r="J473" s="90"/>
      <c r="K473" s="90"/>
      <c r="L473" s="90"/>
      <c r="M473" s="49">
        <v>0</v>
      </c>
      <c r="N473" s="49">
        <v>0</v>
      </c>
      <c r="O473" s="88"/>
    </row>
    <row r="474" spans="1:15" ht="22.5" hidden="1">
      <c r="A474" s="91"/>
      <c r="B474" s="108"/>
      <c r="C474" s="92"/>
      <c r="D474" s="20" t="s">
        <v>2</v>
      </c>
      <c r="E474" s="49">
        <f t="shared" si="295"/>
        <v>0</v>
      </c>
      <c r="F474" s="49">
        <v>0</v>
      </c>
      <c r="G474" s="49">
        <v>0</v>
      </c>
      <c r="H474" s="90">
        <v>0</v>
      </c>
      <c r="I474" s="90"/>
      <c r="J474" s="90"/>
      <c r="K474" s="90"/>
      <c r="L474" s="90"/>
      <c r="M474" s="49">
        <v>0</v>
      </c>
      <c r="N474" s="49">
        <v>0</v>
      </c>
      <c r="O474" s="88"/>
    </row>
    <row r="475" spans="1:15" ht="15" hidden="1" customHeight="1">
      <c r="A475" s="91"/>
      <c r="B475" s="121" t="s">
        <v>111</v>
      </c>
      <c r="C475" s="91"/>
      <c r="D475" s="91"/>
      <c r="E475" s="86" t="s">
        <v>57</v>
      </c>
      <c r="F475" s="86" t="s">
        <v>58</v>
      </c>
      <c r="G475" s="86" t="s">
        <v>199</v>
      </c>
      <c r="H475" s="86" t="s">
        <v>3</v>
      </c>
      <c r="I475" s="92" t="s">
        <v>150</v>
      </c>
      <c r="J475" s="92"/>
      <c r="K475" s="92"/>
      <c r="L475" s="92"/>
      <c r="M475" s="86" t="s">
        <v>59</v>
      </c>
      <c r="N475" s="86" t="s">
        <v>60</v>
      </c>
      <c r="O475" s="88"/>
    </row>
    <row r="476" spans="1:15" ht="22.5" hidden="1">
      <c r="A476" s="91"/>
      <c r="B476" s="121"/>
      <c r="C476" s="91"/>
      <c r="D476" s="91"/>
      <c r="E476" s="86"/>
      <c r="F476" s="86"/>
      <c r="G476" s="86"/>
      <c r="H476" s="86"/>
      <c r="I476" s="26" t="s">
        <v>146</v>
      </c>
      <c r="J476" s="26" t="s">
        <v>147</v>
      </c>
      <c r="K476" s="26" t="s">
        <v>148</v>
      </c>
      <c r="L476" s="26" t="s">
        <v>149</v>
      </c>
      <c r="M476" s="86"/>
      <c r="N476" s="86"/>
      <c r="O476" s="88"/>
    </row>
    <row r="477" spans="1:15" hidden="1">
      <c r="A477" s="91"/>
      <c r="B477" s="121"/>
      <c r="C477" s="91"/>
      <c r="D477" s="91"/>
      <c r="E477" s="44">
        <v>0</v>
      </c>
      <c r="F477" s="44">
        <v>0</v>
      </c>
      <c r="G477" s="44">
        <v>0</v>
      </c>
      <c r="H477" s="44">
        <v>0</v>
      </c>
      <c r="I477" s="44">
        <v>0</v>
      </c>
      <c r="J477" s="44">
        <v>0</v>
      </c>
      <c r="K477" s="44">
        <v>0</v>
      </c>
      <c r="L477" s="44">
        <v>0</v>
      </c>
      <c r="M477" s="44">
        <v>0</v>
      </c>
      <c r="N477" s="44">
        <v>0</v>
      </c>
      <c r="O477" s="89"/>
    </row>
    <row r="478" spans="1:15" ht="15" hidden="1" customHeight="1">
      <c r="A478" s="91" t="s">
        <v>177</v>
      </c>
      <c r="B478" s="108" t="s">
        <v>31</v>
      </c>
      <c r="C478" s="92"/>
      <c r="D478" s="20" t="s">
        <v>17</v>
      </c>
      <c r="E478" s="49">
        <f>E479+E480+E481+E482</f>
        <v>0</v>
      </c>
      <c r="F478" s="49">
        <f t="shared" ref="F478" si="296">F479+F480+F481+F482</f>
        <v>0</v>
      </c>
      <c r="G478" s="49">
        <f t="shared" ref="G478" si="297">G479+G480+G481+G482</f>
        <v>0</v>
      </c>
      <c r="H478" s="90">
        <f>H479+H480+H481+H482</f>
        <v>0</v>
      </c>
      <c r="I478" s="90"/>
      <c r="J478" s="90"/>
      <c r="K478" s="90"/>
      <c r="L478" s="90"/>
      <c r="M478" s="49">
        <f>M479+M480+M481+M482</f>
        <v>0</v>
      </c>
      <c r="N478" s="49">
        <f t="shared" ref="N478" si="298">N479+N480+N481+N482</f>
        <v>0</v>
      </c>
      <c r="O478" s="87" t="s">
        <v>351</v>
      </c>
    </row>
    <row r="479" spans="1:15" ht="22.5" hidden="1">
      <c r="A479" s="91"/>
      <c r="B479" s="108"/>
      <c r="C479" s="92"/>
      <c r="D479" s="20" t="s">
        <v>23</v>
      </c>
      <c r="E479" s="49">
        <f>F479+G479+H479+M479+N479</f>
        <v>0</v>
      </c>
      <c r="F479" s="49">
        <v>0</v>
      </c>
      <c r="G479" s="49">
        <v>0</v>
      </c>
      <c r="H479" s="90">
        <v>0</v>
      </c>
      <c r="I479" s="90"/>
      <c r="J479" s="90"/>
      <c r="K479" s="90"/>
      <c r="L479" s="90"/>
      <c r="M479" s="49">
        <v>0</v>
      </c>
      <c r="N479" s="49">
        <v>0</v>
      </c>
      <c r="O479" s="88"/>
    </row>
    <row r="480" spans="1:15" ht="33.75" hidden="1">
      <c r="A480" s="91"/>
      <c r="B480" s="108"/>
      <c r="C480" s="92"/>
      <c r="D480" s="20" t="s">
        <v>1</v>
      </c>
      <c r="E480" s="49">
        <f t="shared" ref="E480:E482" si="299">F480+G480+H480+M480+N480</f>
        <v>0</v>
      </c>
      <c r="F480" s="49">
        <v>0</v>
      </c>
      <c r="G480" s="49">
        <v>0</v>
      </c>
      <c r="H480" s="90">
        <v>0</v>
      </c>
      <c r="I480" s="90"/>
      <c r="J480" s="90"/>
      <c r="K480" s="90"/>
      <c r="L480" s="90"/>
      <c r="M480" s="49">
        <v>0</v>
      </c>
      <c r="N480" s="49">
        <v>0</v>
      </c>
      <c r="O480" s="88"/>
    </row>
    <row r="481" spans="1:15" ht="33.75" hidden="1">
      <c r="A481" s="91"/>
      <c r="B481" s="108"/>
      <c r="C481" s="92"/>
      <c r="D481" s="20" t="s">
        <v>18</v>
      </c>
      <c r="E481" s="49">
        <f t="shared" si="299"/>
        <v>0</v>
      </c>
      <c r="F481" s="49">
        <v>0</v>
      </c>
      <c r="G481" s="49">
        <v>0</v>
      </c>
      <c r="H481" s="90">
        <v>0</v>
      </c>
      <c r="I481" s="90"/>
      <c r="J481" s="90"/>
      <c r="K481" s="90"/>
      <c r="L481" s="90"/>
      <c r="M481" s="49">
        <v>0</v>
      </c>
      <c r="N481" s="49">
        <v>0</v>
      </c>
      <c r="O481" s="88"/>
    </row>
    <row r="482" spans="1:15" ht="22.5" hidden="1">
      <c r="A482" s="91"/>
      <c r="B482" s="108"/>
      <c r="C482" s="92"/>
      <c r="D482" s="20" t="s">
        <v>2</v>
      </c>
      <c r="E482" s="49">
        <f t="shared" si="299"/>
        <v>0</v>
      </c>
      <c r="F482" s="49">
        <v>0</v>
      </c>
      <c r="G482" s="49">
        <v>0</v>
      </c>
      <c r="H482" s="90">
        <v>0</v>
      </c>
      <c r="I482" s="90"/>
      <c r="J482" s="90"/>
      <c r="K482" s="90"/>
      <c r="L482" s="90"/>
      <c r="M482" s="49">
        <v>0</v>
      </c>
      <c r="N482" s="49">
        <v>0</v>
      </c>
      <c r="O482" s="88"/>
    </row>
    <row r="483" spans="1:15" ht="15" hidden="1" customHeight="1">
      <c r="A483" s="91"/>
      <c r="B483" s="110" t="s">
        <v>112</v>
      </c>
      <c r="C483" s="91"/>
      <c r="D483" s="91"/>
      <c r="E483" s="86" t="s">
        <v>57</v>
      </c>
      <c r="F483" s="86" t="s">
        <v>58</v>
      </c>
      <c r="G483" s="86" t="s">
        <v>199</v>
      </c>
      <c r="H483" s="86" t="s">
        <v>3</v>
      </c>
      <c r="I483" s="92" t="s">
        <v>150</v>
      </c>
      <c r="J483" s="92"/>
      <c r="K483" s="92"/>
      <c r="L483" s="92"/>
      <c r="M483" s="86" t="s">
        <v>59</v>
      </c>
      <c r="N483" s="86" t="s">
        <v>60</v>
      </c>
      <c r="O483" s="88"/>
    </row>
    <row r="484" spans="1:15" ht="22.5" hidden="1">
      <c r="A484" s="91"/>
      <c r="B484" s="110"/>
      <c r="C484" s="91"/>
      <c r="D484" s="91"/>
      <c r="E484" s="86"/>
      <c r="F484" s="86"/>
      <c r="G484" s="86"/>
      <c r="H484" s="86"/>
      <c r="I484" s="26" t="s">
        <v>146</v>
      </c>
      <c r="J484" s="26" t="s">
        <v>147</v>
      </c>
      <c r="K484" s="26" t="s">
        <v>148</v>
      </c>
      <c r="L484" s="26" t="s">
        <v>149</v>
      </c>
      <c r="M484" s="86"/>
      <c r="N484" s="86"/>
      <c r="O484" s="88"/>
    </row>
    <row r="485" spans="1:15" hidden="1">
      <c r="A485" s="91"/>
      <c r="B485" s="110"/>
      <c r="C485" s="91"/>
      <c r="D485" s="91"/>
      <c r="E485" s="44">
        <v>0</v>
      </c>
      <c r="F485" s="44">
        <v>0</v>
      </c>
      <c r="G485" s="44">
        <v>0</v>
      </c>
      <c r="H485" s="44">
        <v>0</v>
      </c>
      <c r="I485" s="44">
        <v>0</v>
      </c>
      <c r="J485" s="44">
        <v>0</v>
      </c>
      <c r="K485" s="44">
        <v>0</v>
      </c>
      <c r="L485" s="44">
        <v>0</v>
      </c>
      <c r="M485" s="44">
        <v>0</v>
      </c>
      <c r="N485" s="44">
        <v>0</v>
      </c>
      <c r="O485" s="89"/>
    </row>
    <row r="486" spans="1:15" hidden="1">
      <c r="A486" s="91" t="s">
        <v>98</v>
      </c>
      <c r="B486" s="108" t="s">
        <v>68</v>
      </c>
      <c r="C486" s="118"/>
      <c r="D486" s="20" t="s">
        <v>17</v>
      </c>
      <c r="E486" s="49">
        <f>E487+E488+E489+E490</f>
        <v>0</v>
      </c>
      <c r="F486" s="49">
        <f t="shared" ref="F486" si="300">F487+F488+F489+F490</f>
        <v>0</v>
      </c>
      <c r="G486" s="49">
        <f t="shared" ref="G486" si="301">G487+G488+G489+G490</f>
        <v>0</v>
      </c>
      <c r="H486" s="90">
        <f>H487+H488+H489+H490</f>
        <v>0</v>
      </c>
      <c r="I486" s="90"/>
      <c r="J486" s="90"/>
      <c r="K486" s="90"/>
      <c r="L486" s="90"/>
      <c r="M486" s="49">
        <f>M487+M488+M489+M490</f>
        <v>0</v>
      </c>
      <c r="N486" s="49">
        <f t="shared" ref="N486" si="302">N487+N488+N489+N490</f>
        <v>0</v>
      </c>
      <c r="O486" s="86"/>
    </row>
    <row r="487" spans="1:15" ht="22.5" hidden="1">
      <c r="A487" s="91"/>
      <c r="B487" s="108"/>
      <c r="C487" s="118"/>
      <c r="D487" s="20" t="s">
        <v>23</v>
      </c>
      <c r="E487" s="49">
        <f>F487+G487+H487+M487+N487</f>
        <v>0</v>
      </c>
      <c r="F487" s="49">
        <f>F492</f>
        <v>0</v>
      </c>
      <c r="G487" s="49">
        <f>G492</f>
        <v>0</v>
      </c>
      <c r="H487" s="90">
        <f>H492</f>
        <v>0</v>
      </c>
      <c r="I487" s="90"/>
      <c r="J487" s="90"/>
      <c r="K487" s="90"/>
      <c r="L487" s="90"/>
      <c r="M487" s="49">
        <f>M492</f>
        <v>0</v>
      </c>
      <c r="N487" s="49">
        <f>N492</f>
        <v>0</v>
      </c>
      <c r="O487" s="86"/>
    </row>
    <row r="488" spans="1:15" ht="33.75" hidden="1">
      <c r="A488" s="91"/>
      <c r="B488" s="108"/>
      <c r="C488" s="118"/>
      <c r="D488" s="20" t="s">
        <v>1</v>
      </c>
      <c r="E488" s="49">
        <f t="shared" ref="E488:E490" si="303">F488+G488+H488+M488+N488</f>
        <v>0</v>
      </c>
      <c r="F488" s="49">
        <f t="shared" ref="F488:H488" si="304">F493</f>
        <v>0</v>
      </c>
      <c r="G488" s="49">
        <f t="shared" si="304"/>
        <v>0</v>
      </c>
      <c r="H488" s="90">
        <f t="shared" si="304"/>
        <v>0</v>
      </c>
      <c r="I488" s="90"/>
      <c r="J488" s="90"/>
      <c r="K488" s="90"/>
      <c r="L488" s="90"/>
      <c r="M488" s="49">
        <f t="shared" ref="M488:N488" si="305">M493</f>
        <v>0</v>
      </c>
      <c r="N488" s="49">
        <f t="shared" si="305"/>
        <v>0</v>
      </c>
      <c r="O488" s="86"/>
    </row>
    <row r="489" spans="1:15" ht="33.75" hidden="1">
      <c r="A489" s="91"/>
      <c r="B489" s="108"/>
      <c r="C489" s="118"/>
      <c r="D489" s="20" t="s">
        <v>18</v>
      </c>
      <c r="E489" s="49">
        <f t="shared" si="303"/>
        <v>0</v>
      </c>
      <c r="F489" s="49">
        <f t="shared" ref="F489:H489" si="306">F494</f>
        <v>0</v>
      </c>
      <c r="G489" s="49">
        <f t="shared" si="306"/>
        <v>0</v>
      </c>
      <c r="H489" s="90">
        <f t="shared" si="306"/>
        <v>0</v>
      </c>
      <c r="I489" s="90"/>
      <c r="J489" s="90"/>
      <c r="K489" s="90"/>
      <c r="L489" s="90"/>
      <c r="M489" s="49">
        <f t="shared" ref="M489:N489" si="307">M494</f>
        <v>0</v>
      </c>
      <c r="N489" s="49">
        <f t="shared" si="307"/>
        <v>0</v>
      </c>
      <c r="O489" s="86"/>
    </row>
    <row r="490" spans="1:15" ht="22.5" hidden="1">
      <c r="A490" s="91"/>
      <c r="B490" s="108"/>
      <c r="C490" s="118"/>
      <c r="D490" s="20" t="s">
        <v>2</v>
      </c>
      <c r="E490" s="49">
        <f t="shared" si="303"/>
        <v>0</v>
      </c>
      <c r="F490" s="49">
        <f t="shared" ref="F490:H490" si="308">F495</f>
        <v>0</v>
      </c>
      <c r="G490" s="49">
        <f t="shared" si="308"/>
        <v>0</v>
      </c>
      <c r="H490" s="90">
        <f t="shared" si="308"/>
        <v>0</v>
      </c>
      <c r="I490" s="90"/>
      <c r="J490" s="90"/>
      <c r="K490" s="90"/>
      <c r="L490" s="90"/>
      <c r="M490" s="49">
        <f t="shared" ref="M490:N490" si="309">M495</f>
        <v>0</v>
      </c>
      <c r="N490" s="49">
        <f t="shared" si="309"/>
        <v>0</v>
      </c>
      <c r="O490" s="86"/>
    </row>
    <row r="491" spans="1:15" ht="15" hidden="1" customHeight="1">
      <c r="A491" s="91" t="s">
        <v>128</v>
      </c>
      <c r="B491" s="108" t="s">
        <v>56</v>
      </c>
      <c r="C491" s="118"/>
      <c r="D491" s="20" t="s">
        <v>17</v>
      </c>
      <c r="E491" s="49">
        <f>E492+E493+E494+E495</f>
        <v>0</v>
      </c>
      <c r="F491" s="49">
        <f t="shared" ref="F491" si="310">F492+F493+F494+F495</f>
        <v>0</v>
      </c>
      <c r="G491" s="49">
        <f t="shared" ref="G491" si="311">G492+G493+G494+G495</f>
        <v>0</v>
      </c>
      <c r="H491" s="90">
        <f>H492+H493+H494+H495</f>
        <v>0</v>
      </c>
      <c r="I491" s="90"/>
      <c r="J491" s="90"/>
      <c r="K491" s="90"/>
      <c r="L491" s="90"/>
      <c r="M491" s="49">
        <f>M492+M493+M494+M495</f>
        <v>0</v>
      </c>
      <c r="N491" s="49">
        <f t="shared" ref="N491" si="312">N492+N493+N494+N495</f>
        <v>0</v>
      </c>
      <c r="O491" s="87" t="s">
        <v>351</v>
      </c>
    </row>
    <row r="492" spans="1:15" ht="22.5" hidden="1">
      <c r="A492" s="91"/>
      <c r="B492" s="108"/>
      <c r="C492" s="118"/>
      <c r="D492" s="20" t="s">
        <v>23</v>
      </c>
      <c r="E492" s="49">
        <f>F492+G492+H492+M492+N492</f>
        <v>0</v>
      </c>
      <c r="F492" s="49">
        <v>0</v>
      </c>
      <c r="G492" s="49">
        <v>0</v>
      </c>
      <c r="H492" s="90">
        <v>0</v>
      </c>
      <c r="I492" s="90"/>
      <c r="J492" s="90"/>
      <c r="K492" s="90"/>
      <c r="L492" s="90"/>
      <c r="M492" s="49">
        <v>0</v>
      </c>
      <c r="N492" s="49">
        <v>0</v>
      </c>
      <c r="O492" s="88"/>
    </row>
    <row r="493" spans="1:15" ht="33.75" hidden="1">
      <c r="A493" s="91"/>
      <c r="B493" s="108"/>
      <c r="C493" s="118"/>
      <c r="D493" s="20" t="s">
        <v>1</v>
      </c>
      <c r="E493" s="49">
        <f t="shared" ref="E493:E495" si="313">F493+G493+H493+M493+N493</f>
        <v>0</v>
      </c>
      <c r="F493" s="49">
        <v>0</v>
      </c>
      <c r="G493" s="49">
        <v>0</v>
      </c>
      <c r="H493" s="90">
        <v>0</v>
      </c>
      <c r="I493" s="90"/>
      <c r="J493" s="90"/>
      <c r="K493" s="90"/>
      <c r="L493" s="90"/>
      <c r="M493" s="49">
        <v>0</v>
      </c>
      <c r="N493" s="49">
        <v>0</v>
      </c>
      <c r="O493" s="88"/>
    </row>
    <row r="494" spans="1:15" ht="33.75" hidden="1">
      <c r="A494" s="91"/>
      <c r="B494" s="108"/>
      <c r="C494" s="118"/>
      <c r="D494" s="20" t="s">
        <v>18</v>
      </c>
      <c r="E494" s="49">
        <f t="shared" si="313"/>
        <v>0</v>
      </c>
      <c r="F494" s="49">
        <v>0</v>
      </c>
      <c r="G494" s="49">
        <v>0</v>
      </c>
      <c r="H494" s="90">
        <v>0</v>
      </c>
      <c r="I494" s="90"/>
      <c r="J494" s="90"/>
      <c r="K494" s="90"/>
      <c r="L494" s="90"/>
      <c r="M494" s="49">
        <v>0</v>
      </c>
      <c r="N494" s="49">
        <v>0</v>
      </c>
      <c r="O494" s="88"/>
    </row>
    <row r="495" spans="1:15" ht="22.5" hidden="1">
      <c r="A495" s="91"/>
      <c r="B495" s="108"/>
      <c r="C495" s="118"/>
      <c r="D495" s="20" t="s">
        <v>2</v>
      </c>
      <c r="E495" s="49">
        <f t="shared" si="313"/>
        <v>0</v>
      </c>
      <c r="F495" s="49">
        <v>0</v>
      </c>
      <c r="G495" s="49">
        <v>0</v>
      </c>
      <c r="H495" s="90">
        <v>0</v>
      </c>
      <c r="I495" s="90"/>
      <c r="J495" s="90"/>
      <c r="K495" s="90"/>
      <c r="L495" s="90"/>
      <c r="M495" s="49">
        <v>0</v>
      </c>
      <c r="N495" s="49">
        <v>0</v>
      </c>
      <c r="O495" s="88"/>
    </row>
    <row r="496" spans="1:15" ht="15" hidden="1" customHeight="1">
      <c r="A496" s="91"/>
      <c r="B496" s="110" t="s">
        <v>113</v>
      </c>
      <c r="C496" s="91"/>
      <c r="D496" s="91"/>
      <c r="E496" s="86" t="s">
        <v>57</v>
      </c>
      <c r="F496" s="86" t="s">
        <v>58</v>
      </c>
      <c r="G496" s="86" t="s">
        <v>199</v>
      </c>
      <c r="H496" s="86" t="s">
        <v>3</v>
      </c>
      <c r="I496" s="92" t="s">
        <v>150</v>
      </c>
      <c r="J496" s="92"/>
      <c r="K496" s="92"/>
      <c r="L496" s="92"/>
      <c r="M496" s="86" t="s">
        <v>59</v>
      </c>
      <c r="N496" s="86" t="s">
        <v>60</v>
      </c>
      <c r="O496" s="88"/>
    </row>
    <row r="497" spans="1:15" ht="22.5" hidden="1">
      <c r="A497" s="91"/>
      <c r="B497" s="110"/>
      <c r="C497" s="91"/>
      <c r="D497" s="91"/>
      <c r="E497" s="86"/>
      <c r="F497" s="86"/>
      <c r="G497" s="86"/>
      <c r="H497" s="86"/>
      <c r="I497" s="26" t="s">
        <v>146</v>
      </c>
      <c r="J497" s="26" t="s">
        <v>147</v>
      </c>
      <c r="K497" s="26" t="s">
        <v>148</v>
      </c>
      <c r="L497" s="26" t="s">
        <v>149</v>
      </c>
      <c r="M497" s="86"/>
      <c r="N497" s="86"/>
      <c r="O497" s="88"/>
    </row>
    <row r="498" spans="1:15" hidden="1">
      <c r="A498" s="91"/>
      <c r="B498" s="110"/>
      <c r="C498" s="91"/>
      <c r="D498" s="91"/>
      <c r="E498" s="44">
        <v>0</v>
      </c>
      <c r="F498" s="44">
        <v>0</v>
      </c>
      <c r="G498" s="44">
        <v>0</v>
      </c>
      <c r="H498" s="44">
        <v>0</v>
      </c>
      <c r="I498" s="44">
        <v>0</v>
      </c>
      <c r="J498" s="44">
        <v>0</v>
      </c>
      <c r="K498" s="44">
        <v>0</v>
      </c>
      <c r="L498" s="44">
        <v>0</v>
      </c>
      <c r="M498" s="44">
        <v>0</v>
      </c>
      <c r="N498" s="44">
        <v>0</v>
      </c>
      <c r="O498" s="89"/>
    </row>
    <row r="499" spans="1:15">
      <c r="A499" s="91" t="s">
        <v>173</v>
      </c>
      <c r="B499" s="108" t="s">
        <v>187</v>
      </c>
      <c r="C499" s="118"/>
      <c r="D499" s="20" t="s">
        <v>17</v>
      </c>
      <c r="E499" s="49">
        <f>E500+E501+E502+E503</f>
        <v>10154</v>
      </c>
      <c r="F499" s="49">
        <f t="shared" ref="F499" si="314">F500+F501+F502+F503</f>
        <v>5447</v>
      </c>
      <c r="G499" s="49">
        <f t="shared" ref="G499" si="315">G500+G501+G502+G503</f>
        <v>4707</v>
      </c>
      <c r="H499" s="90">
        <f>H500+H501+H502+H503</f>
        <v>0</v>
      </c>
      <c r="I499" s="90"/>
      <c r="J499" s="90"/>
      <c r="K499" s="90"/>
      <c r="L499" s="90"/>
      <c r="M499" s="49">
        <f>M500+M501+M502+M503</f>
        <v>0</v>
      </c>
      <c r="N499" s="49">
        <f t="shared" ref="N499" si="316">N500+N501+N502+N503</f>
        <v>0</v>
      </c>
      <c r="O499" s="86"/>
    </row>
    <row r="500" spans="1:15" ht="22.5">
      <c r="A500" s="91"/>
      <c r="B500" s="108"/>
      <c r="C500" s="118"/>
      <c r="D500" s="20" t="s">
        <v>23</v>
      </c>
      <c r="E500" s="49">
        <f>F500+G500+H500+M500+N500</f>
        <v>7895</v>
      </c>
      <c r="F500" s="49">
        <f>F505+F513</f>
        <v>4260</v>
      </c>
      <c r="G500" s="49">
        <f>G505+G513</f>
        <v>3635</v>
      </c>
      <c r="H500" s="90">
        <f>H505+H513</f>
        <v>0</v>
      </c>
      <c r="I500" s="90"/>
      <c r="J500" s="90"/>
      <c r="K500" s="90"/>
      <c r="L500" s="90"/>
      <c r="M500" s="49">
        <f>M505+M513</f>
        <v>0</v>
      </c>
      <c r="N500" s="49">
        <f>N505+N513</f>
        <v>0</v>
      </c>
      <c r="O500" s="86"/>
    </row>
    <row r="501" spans="1:15" ht="33.75">
      <c r="A501" s="91"/>
      <c r="B501" s="108"/>
      <c r="C501" s="118"/>
      <c r="D501" s="20" t="s">
        <v>1</v>
      </c>
      <c r="E501" s="49">
        <f t="shared" ref="E501:E503" si="317">F501+G501+H501+M501+N501</f>
        <v>0</v>
      </c>
      <c r="F501" s="49">
        <f t="shared" ref="F501:H501" si="318">F506+F514</f>
        <v>0</v>
      </c>
      <c r="G501" s="49">
        <f t="shared" si="318"/>
        <v>0</v>
      </c>
      <c r="H501" s="90">
        <f t="shared" si="318"/>
        <v>0</v>
      </c>
      <c r="I501" s="90"/>
      <c r="J501" s="90"/>
      <c r="K501" s="90"/>
      <c r="L501" s="90"/>
      <c r="M501" s="49">
        <f t="shared" ref="M501:N501" si="319">M506+M514</f>
        <v>0</v>
      </c>
      <c r="N501" s="49">
        <f t="shared" si="319"/>
        <v>0</v>
      </c>
      <c r="O501" s="86"/>
    </row>
    <row r="502" spans="1:15" ht="33.75">
      <c r="A502" s="91"/>
      <c r="B502" s="108"/>
      <c r="C502" s="118"/>
      <c r="D502" s="20" t="s">
        <v>18</v>
      </c>
      <c r="E502" s="49">
        <f t="shared" si="317"/>
        <v>2259</v>
      </c>
      <c r="F502" s="49">
        <f t="shared" ref="F502:H502" si="320">F507+F515</f>
        <v>1187</v>
      </c>
      <c r="G502" s="49">
        <f t="shared" si="320"/>
        <v>1072</v>
      </c>
      <c r="H502" s="90">
        <f t="shared" si="320"/>
        <v>0</v>
      </c>
      <c r="I502" s="90"/>
      <c r="J502" s="90"/>
      <c r="K502" s="90"/>
      <c r="L502" s="90"/>
      <c r="M502" s="49">
        <f t="shared" ref="M502:N502" si="321">M507+M515</f>
        <v>0</v>
      </c>
      <c r="N502" s="49">
        <f t="shared" si="321"/>
        <v>0</v>
      </c>
      <c r="O502" s="86"/>
    </row>
    <row r="503" spans="1:15" ht="22.5">
      <c r="A503" s="91"/>
      <c r="B503" s="108"/>
      <c r="C503" s="118"/>
      <c r="D503" s="20" t="s">
        <v>2</v>
      </c>
      <c r="E503" s="49">
        <f t="shared" si="317"/>
        <v>0</v>
      </c>
      <c r="F503" s="49">
        <f t="shared" ref="F503:H503" si="322">F508+F516</f>
        <v>0</v>
      </c>
      <c r="G503" s="49">
        <f t="shared" si="322"/>
        <v>0</v>
      </c>
      <c r="H503" s="90">
        <f t="shared" si="322"/>
        <v>0</v>
      </c>
      <c r="I503" s="90"/>
      <c r="J503" s="90"/>
      <c r="K503" s="90"/>
      <c r="L503" s="90"/>
      <c r="M503" s="49">
        <f t="shared" ref="M503:N503" si="323">M508+M516</f>
        <v>0</v>
      </c>
      <c r="N503" s="49">
        <f t="shared" si="323"/>
        <v>0</v>
      </c>
      <c r="O503" s="86"/>
    </row>
    <row r="504" spans="1:15" ht="15" customHeight="1">
      <c r="A504" s="91" t="s">
        <v>450</v>
      </c>
      <c r="B504" s="108" t="s">
        <v>76</v>
      </c>
      <c r="C504" s="130"/>
      <c r="D504" s="20" t="s">
        <v>17</v>
      </c>
      <c r="E504" s="49">
        <f>E505+E506+E507+E508</f>
        <v>10154</v>
      </c>
      <c r="F504" s="49">
        <f t="shared" ref="F504" si="324">F505+F506+F507+F508</f>
        <v>5447</v>
      </c>
      <c r="G504" s="49">
        <f t="shared" ref="G504" si="325">G505+G506+G507+G508</f>
        <v>4707</v>
      </c>
      <c r="H504" s="90">
        <f>H505+H506+H507+H508</f>
        <v>0</v>
      </c>
      <c r="I504" s="90"/>
      <c r="J504" s="90"/>
      <c r="K504" s="90"/>
      <c r="L504" s="90"/>
      <c r="M504" s="49">
        <f>M505+M506+M507+M508</f>
        <v>0</v>
      </c>
      <c r="N504" s="49">
        <f t="shared" ref="N504" si="326">N505+N506+N507+N508</f>
        <v>0</v>
      </c>
      <c r="O504" s="87" t="s">
        <v>351</v>
      </c>
    </row>
    <row r="505" spans="1:15" ht="22.5">
      <c r="A505" s="91"/>
      <c r="B505" s="108"/>
      <c r="C505" s="130"/>
      <c r="D505" s="20" t="s">
        <v>23</v>
      </c>
      <c r="E505" s="49">
        <f>F505+G505+H505+M505+N505</f>
        <v>7895</v>
      </c>
      <c r="F505" s="49">
        <v>4260</v>
      </c>
      <c r="G505" s="49">
        <f>3849-6-208</f>
        <v>3635</v>
      </c>
      <c r="H505" s="90">
        <v>0</v>
      </c>
      <c r="I505" s="90"/>
      <c r="J505" s="90"/>
      <c r="K505" s="90"/>
      <c r="L505" s="90"/>
      <c r="M505" s="49">
        <v>0</v>
      </c>
      <c r="N505" s="49">
        <v>0</v>
      </c>
      <c r="O505" s="88"/>
    </row>
    <row r="506" spans="1:15" ht="33.75">
      <c r="A506" s="91"/>
      <c r="B506" s="108"/>
      <c r="C506" s="130"/>
      <c r="D506" s="20" t="s">
        <v>1</v>
      </c>
      <c r="E506" s="49">
        <f t="shared" ref="E506:E508" si="327">F506+G506+H506+M506+N506</f>
        <v>0</v>
      </c>
      <c r="F506" s="49">
        <v>0</v>
      </c>
      <c r="G506" s="49">
        <v>0</v>
      </c>
      <c r="H506" s="90">
        <v>0</v>
      </c>
      <c r="I506" s="90"/>
      <c r="J506" s="90"/>
      <c r="K506" s="90"/>
      <c r="L506" s="90"/>
      <c r="M506" s="49">
        <v>0</v>
      </c>
      <c r="N506" s="49">
        <v>0</v>
      </c>
      <c r="O506" s="88"/>
    </row>
    <row r="507" spans="1:15" ht="33.75">
      <c r="A507" s="91"/>
      <c r="B507" s="108"/>
      <c r="C507" s="130"/>
      <c r="D507" s="20" t="s">
        <v>18</v>
      </c>
      <c r="E507" s="49">
        <f t="shared" si="327"/>
        <v>2259</v>
      </c>
      <c r="F507" s="49">
        <v>1187</v>
      </c>
      <c r="G507" s="49">
        <f>1073-1</f>
        <v>1072</v>
      </c>
      <c r="H507" s="90">
        <v>0</v>
      </c>
      <c r="I507" s="90"/>
      <c r="J507" s="90"/>
      <c r="K507" s="90"/>
      <c r="L507" s="90"/>
      <c r="M507" s="49">
        <v>0</v>
      </c>
      <c r="N507" s="49">
        <v>0</v>
      </c>
      <c r="O507" s="88"/>
    </row>
    <row r="508" spans="1:15" ht="22.5">
      <c r="A508" s="91"/>
      <c r="B508" s="108"/>
      <c r="C508" s="130"/>
      <c r="D508" s="20" t="s">
        <v>2</v>
      </c>
      <c r="E508" s="49">
        <f t="shared" si="327"/>
        <v>0</v>
      </c>
      <c r="F508" s="49">
        <v>0</v>
      </c>
      <c r="G508" s="49">
        <v>0</v>
      </c>
      <c r="H508" s="90">
        <v>0</v>
      </c>
      <c r="I508" s="90"/>
      <c r="J508" s="90"/>
      <c r="K508" s="90"/>
      <c r="L508" s="90"/>
      <c r="M508" s="49">
        <v>0</v>
      </c>
      <c r="N508" s="49">
        <v>0</v>
      </c>
      <c r="O508" s="88"/>
    </row>
    <row r="509" spans="1:15" ht="48" customHeight="1">
      <c r="A509" s="91"/>
      <c r="B509" s="108" t="s">
        <v>114</v>
      </c>
      <c r="C509" s="91"/>
      <c r="D509" s="91"/>
      <c r="E509" s="86" t="s">
        <v>57</v>
      </c>
      <c r="F509" s="86" t="s">
        <v>58</v>
      </c>
      <c r="G509" s="86" t="s">
        <v>199</v>
      </c>
      <c r="H509" s="86" t="s">
        <v>3</v>
      </c>
      <c r="I509" s="92" t="s">
        <v>150</v>
      </c>
      <c r="J509" s="92"/>
      <c r="K509" s="92"/>
      <c r="L509" s="92"/>
      <c r="M509" s="86" t="s">
        <v>59</v>
      </c>
      <c r="N509" s="86" t="s">
        <v>60</v>
      </c>
      <c r="O509" s="88"/>
    </row>
    <row r="510" spans="1:15" ht="38.25" customHeight="1">
      <c r="A510" s="91"/>
      <c r="B510" s="108"/>
      <c r="C510" s="91"/>
      <c r="D510" s="91"/>
      <c r="E510" s="86"/>
      <c r="F510" s="86"/>
      <c r="G510" s="86"/>
      <c r="H510" s="86"/>
      <c r="I510" s="26" t="s">
        <v>146</v>
      </c>
      <c r="J510" s="26" t="s">
        <v>147</v>
      </c>
      <c r="K510" s="26" t="s">
        <v>148</v>
      </c>
      <c r="L510" s="26" t="s">
        <v>149</v>
      </c>
      <c r="M510" s="86"/>
      <c r="N510" s="86"/>
      <c r="O510" s="88"/>
    </row>
    <row r="511" spans="1:15" ht="75" customHeight="1">
      <c r="A511" s="91"/>
      <c r="B511" s="108"/>
      <c r="C511" s="91"/>
      <c r="D511" s="91"/>
      <c r="E511" s="44">
        <v>100</v>
      </c>
      <c r="F511" s="44">
        <v>100</v>
      </c>
      <c r="G511" s="44">
        <v>100</v>
      </c>
      <c r="H511" s="44" t="s">
        <v>362</v>
      </c>
      <c r="I511" s="69" t="s">
        <v>362</v>
      </c>
      <c r="J511" s="69" t="s">
        <v>362</v>
      </c>
      <c r="K511" s="69" t="s">
        <v>362</v>
      </c>
      <c r="L511" s="69" t="s">
        <v>362</v>
      </c>
      <c r="M511" s="69" t="s">
        <v>362</v>
      </c>
      <c r="N511" s="69" t="s">
        <v>362</v>
      </c>
      <c r="O511" s="89"/>
    </row>
    <row r="512" spans="1:15" ht="15" hidden="1" customHeight="1">
      <c r="A512" s="91" t="s">
        <v>178</v>
      </c>
      <c r="B512" s="108" t="s">
        <v>35</v>
      </c>
      <c r="C512" s="130"/>
      <c r="D512" s="20" t="s">
        <v>17</v>
      </c>
      <c r="E512" s="49">
        <f>E513+E514+E515+E516</f>
        <v>0</v>
      </c>
      <c r="F512" s="49">
        <f t="shared" ref="F512" si="328">F513+F514+F515+F516</f>
        <v>0</v>
      </c>
      <c r="G512" s="49">
        <f t="shared" ref="G512" si="329">G513+G514+G515+G516</f>
        <v>0</v>
      </c>
      <c r="H512" s="90">
        <f>H513+H514+H515+H516</f>
        <v>0</v>
      </c>
      <c r="I512" s="90"/>
      <c r="J512" s="90"/>
      <c r="K512" s="90"/>
      <c r="L512" s="90"/>
      <c r="M512" s="49">
        <f>M513+M514+M515+M516</f>
        <v>0</v>
      </c>
      <c r="N512" s="49">
        <f t="shared" ref="N512" si="330">N513+N514+N515+N516</f>
        <v>0</v>
      </c>
      <c r="O512" s="87" t="s">
        <v>351</v>
      </c>
    </row>
    <row r="513" spans="1:15" ht="22.5" hidden="1">
      <c r="A513" s="91"/>
      <c r="B513" s="108"/>
      <c r="C513" s="130"/>
      <c r="D513" s="20" t="s">
        <v>23</v>
      </c>
      <c r="E513" s="49">
        <f>F513+G513+H513+M513+N513</f>
        <v>0</v>
      </c>
      <c r="F513" s="49">
        <v>0</v>
      </c>
      <c r="G513" s="49">
        <v>0</v>
      </c>
      <c r="H513" s="90">
        <v>0</v>
      </c>
      <c r="I513" s="90"/>
      <c r="J513" s="90"/>
      <c r="K513" s="90"/>
      <c r="L513" s="90"/>
      <c r="M513" s="49">
        <v>0</v>
      </c>
      <c r="N513" s="49">
        <v>0</v>
      </c>
      <c r="O513" s="88"/>
    </row>
    <row r="514" spans="1:15" ht="33.75" hidden="1">
      <c r="A514" s="91"/>
      <c r="B514" s="108"/>
      <c r="C514" s="130"/>
      <c r="D514" s="20" t="s">
        <v>1</v>
      </c>
      <c r="E514" s="49">
        <f t="shared" ref="E514:E516" si="331">F514+G514+H514+M514+N514</f>
        <v>0</v>
      </c>
      <c r="F514" s="49">
        <v>0</v>
      </c>
      <c r="G514" s="49">
        <v>0</v>
      </c>
      <c r="H514" s="90">
        <v>0</v>
      </c>
      <c r="I514" s="90"/>
      <c r="J514" s="90"/>
      <c r="K514" s="90"/>
      <c r="L514" s="90"/>
      <c r="M514" s="49">
        <v>0</v>
      </c>
      <c r="N514" s="49">
        <v>0</v>
      </c>
      <c r="O514" s="88"/>
    </row>
    <row r="515" spans="1:15" ht="33.75" hidden="1">
      <c r="A515" s="91"/>
      <c r="B515" s="108"/>
      <c r="C515" s="130"/>
      <c r="D515" s="20" t="s">
        <v>18</v>
      </c>
      <c r="E515" s="49">
        <f t="shared" si="331"/>
        <v>0</v>
      </c>
      <c r="F515" s="49">
        <v>0</v>
      </c>
      <c r="G515" s="49">
        <v>0</v>
      </c>
      <c r="H515" s="90">
        <v>0</v>
      </c>
      <c r="I515" s="90"/>
      <c r="J515" s="90"/>
      <c r="K515" s="90"/>
      <c r="L515" s="90"/>
      <c r="M515" s="49">
        <v>0</v>
      </c>
      <c r="N515" s="49">
        <v>0</v>
      </c>
      <c r="O515" s="88"/>
    </row>
    <row r="516" spans="1:15" ht="22.5" hidden="1">
      <c r="A516" s="91"/>
      <c r="B516" s="108"/>
      <c r="C516" s="130"/>
      <c r="D516" s="20" t="s">
        <v>2</v>
      </c>
      <c r="E516" s="49">
        <f t="shared" si="331"/>
        <v>0</v>
      </c>
      <c r="F516" s="49">
        <v>0</v>
      </c>
      <c r="G516" s="49">
        <v>0</v>
      </c>
      <c r="H516" s="90">
        <v>0</v>
      </c>
      <c r="I516" s="90"/>
      <c r="J516" s="90"/>
      <c r="K516" s="90"/>
      <c r="L516" s="90"/>
      <c r="M516" s="49">
        <v>0</v>
      </c>
      <c r="N516" s="49">
        <v>0</v>
      </c>
      <c r="O516" s="88"/>
    </row>
    <row r="517" spans="1:15" ht="24" hidden="1" customHeight="1">
      <c r="A517" s="91"/>
      <c r="B517" s="108" t="s">
        <v>143</v>
      </c>
      <c r="C517" s="91"/>
      <c r="D517" s="91"/>
      <c r="E517" s="86" t="s">
        <v>57</v>
      </c>
      <c r="F517" s="86" t="s">
        <v>58</v>
      </c>
      <c r="G517" s="86" t="s">
        <v>199</v>
      </c>
      <c r="H517" s="86" t="s">
        <v>3</v>
      </c>
      <c r="I517" s="92" t="s">
        <v>150</v>
      </c>
      <c r="J517" s="92"/>
      <c r="K517" s="92"/>
      <c r="L517" s="92"/>
      <c r="M517" s="86" t="s">
        <v>59</v>
      </c>
      <c r="N517" s="86" t="s">
        <v>60</v>
      </c>
      <c r="O517" s="88"/>
    </row>
    <row r="518" spans="1:15" ht="36" hidden="1" customHeight="1">
      <c r="A518" s="91"/>
      <c r="B518" s="108"/>
      <c r="C518" s="91"/>
      <c r="D518" s="91"/>
      <c r="E518" s="86"/>
      <c r="F518" s="86"/>
      <c r="G518" s="86"/>
      <c r="H518" s="86"/>
      <c r="I518" s="26" t="s">
        <v>146</v>
      </c>
      <c r="J518" s="26" t="s">
        <v>147</v>
      </c>
      <c r="K518" s="26" t="s">
        <v>148</v>
      </c>
      <c r="L518" s="26" t="s">
        <v>149</v>
      </c>
      <c r="M518" s="86"/>
      <c r="N518" s="86"/>
      <c r="O518" s="88"/>
    </row>
    <row r="519" spans="1:15" ht="30.75" hidden="1" customHeight="1">
      <c r="A519" s="91"/>
      <c r="B519" s="108"/>
      <c r="C519" s="91"/>
      <c r="D519" s="91"/>
      <c r="E519" s="17">
        <v>0</v>
      </c>
      <c r="F519" s="27">
        <v>0</v>
      </c>
      <c r="G519" s="17">
        <v>0</v>
      </c>
      <c r="H519" s="17">
        <v>0</v>
      </c>
      <c r="I519" s="17">
        <v>0</v>
      </c>
      <c r="J519" s="17">
        <v>0</v>
      </c>
      <c r="K519" s="17">
        <v>0</v>
      </c>
      <c r="L519" s="17">
        <v>0</v>
      </c>
      <c r="M519" s="17">
        <v>0</v>
      </c>
      <c r="N519" s="17">
        <v>0</v>
      </c>
      <c r="O519" s="89"/>
    </row>
    <row r="520" spans="1:15">
      <c r="A520" s="91" t="s">
        <v>368</v>
      </c>
      <c r="B520" s="108" t="s">
        <v>179</v>
      </c>
      <c r="C520" s="92"/>
      <c r="D520" s="20" t="s">
        <v>17</v>
      </c>
      <c r="E520" s="49">
        <f>E521+E522+E523+E524</f>
        <v>24040.383999999998</v>
      </c>
      <c r="F520" s="49">
        <f t="shared" ref="F520" si="332">F521+F522+F523+F524</f>
        <v>0</v>
      </c>
      <c r="G520" s="49">
        <f t="shared" ref="G520" si="333">G521+G522+G523+G524</f>
        <v>24040.383999999998</v>
      </c>
      <c r="H520" s="90">
        <f>H521+H522+H523+H524</f>
        <v>0</v>
      </c>
      <c r="I520" s="90"/>
      <c r="J520" s="90"/>
      <c r="K520" s="90"/>
      <c r="L520" s="90"/>
      <c r="M520" s="49">
        <f>M521+M522+M523+M524</f>
        <v>0</v>
      </c>
      <c r="N520" s="49">
        <f t="shared" ref="N520" si="334">N521+N522+N523+N524</f>
        <v>0</v>
      </c>
      <c r="O520" s="87"/>
    </row>
    <row r="521" spans="1:15" ht="22.5">
      <c r="A521" s="91"/>
      <c r="B521" s="108"/>
      <c r="C521" s="92"/>
      <c r="D521" s="20" t="s">
        <v>23</v>
      </c>
      <c r="E521" s="49">
        <f>F521+G521+H521+M521+N521</f>
        <v>5931.4314999999997</v>
      </c>
      <c r="F521" s="49">
        <f>F526</f>
        <v>0</v>
      </c>
      <c r="G521" s="49">
        <f>G526</f>
        <v>5931.4314999999997</v>
      </c>
      <c r="H521" s="90">
        <f>H526</f>
        <v>0</v>
      </c>
      <c r="I521" s="90"/>
      <c r="J521" s="90"/>
      <c r="K521" s="90"/>
      <c r="L521" s="90"/>
      <c r="M521" s="49">
        <f>M526</f>
        <v>0</v>
      </c>
      <c r="N521" s="49">
        <f>N526</f>
        <v>0</v>
      </c>
      <c r="O521" s="88"/>
    </row>
    <row r="522" spans="1:15" ht="33.75">
      <c r="A522" s="91"/>
      <c r="B522" s="108"/>
      <c r="C522" s="92"/>
      <c r="D522" s="20" t="s">
        <v>1</v>
      </c>
      <c r="E522" s="49">
        <f t="shared" ref="E522:E524" si="335">F522+G522+H522+M522+N522</f>
        <v>17794.2945</v>
      </c>
      <c r="F522" s="49">
        <f t="shared" ref="F522:H522" si="336">F527</f>
        <v>0</v>
      </c>
      <c r="G522" s="49">
        <f t="shared" si="336"/>
        <v>17794.2945</v>
      </c>
      <c r="H522" s="90">
        <f t="shared" si="336"/>
        <v>0</v>
      </c>
      <c r="I522" s="90"/>
      <c r="J522" s="90"/>
      <c r="K522" s="90"/>
      <c r="L522" s="90"/>
      <c r="M522" s="49">
        <f t="shared" ref="M522:N522" si="337">M527</f>
        <v>0</v>
      </c>
      <c r="N522" s="49">
        <f t="shared" si="337"/>
        <v>0</v>
      </c>
      <c r="O522" s="88"/>
    </row>
    <row r="523" spans="1:15" ht="33.75">
      <c r="A523" s="91"/>
      <c r="B523" s="108"/>
      <c r="C523" s="92"/>
      <c r="D523" s="20" t="s">
        <v>18</v>
      </c>
      <c r="E523" s="49">
        <f t="shared" si="335"/>
        <v>314.65800000000002</v>
      </c>
      <c r="F523" s="49">
        <f t="shared" ref="F523:H524" si="338">F528</f>
        <v>0</v>
      </c>
      <c r="G523" s="49">
        <f t="shared" si="338"/>
        <v>314.65800000000002</v>
      </c>
      <c r="H523" s="90">
        <f t="shared" si="338"/>
        <v>0</v>
      </c>
      <c r="I523" s="90"/>
      <c r="J523" s="90"/>
      <c r="K523" s="90"/>
      <c r="L523" s="90"/>
      <c r="M523" s="49">
        <f t="shared" ref="M523:N523" si="339">M528</f>
        <v>0</v>
      </c>
      <c r="N523" s="49">
        <f t="shared" si="339"/>
        <v>0</v>
      </c>
      <c r="O523" s="88"/>
    </row>
    <row r="524" spans="1:15" ht="22.5">
      <c r="A524" s="91"/>
      <c r="B524" s="108"/>
      <c r="C524" s="92"/>
      <c r="D524" s="20" t="s">
        <v>2</v>
      </c>
      <c r="E524" s="49">
        <f t="shared" si="335"/>
        <v>0</v>
      </c>
      <c r="F524" s="49">
        <f t="shared" si="338"/>
        <v>0</v>
      </c>
      <c r="G524" s="49">
        <f t="shared" si="338"/>
        <v>0</v>
      </c>
      <c r="H524" s="90">
        <f t="shared" ref="H524" si="340">H529</f>
        <v>0</v>
      </c>
      <c r="I524" s="90"/>
      <c r="J524" s="90"/>
      <c r="K524" s="90"/>
      <c r="L524" s="90"/>
      <c r="M524" s="49">
        <f t="shared" ref="M524:N524" si="341">M529</f>
        <v>0</v>
      </c>
      <c r="N524" s="49">
        <f t="shared" si="341"/>
        <v>0</v>
      </c>
      <c r="O524" s="89"/>
    </row>
    <row r="525" spans="1:15">
      <c r="A525" s="91" t="s">
        <v>451</v>
      </c>
      <c r="B525" s="108" t="s">
        <v>180</v>
      </c>
      <c r="C525" s="92"/>
      <c r="D525" s="20" t="s">
        <v>17</v>
      </c>
      <c r="E525" s="49">
        <f>E526+E527+E528+E529</f>
        <v>24040.383999999998</v>
      </c>
      <c r="F525" s="49">
        <f t="shared" ref="F525" si="342">F526+F527+F528+F529</f>
        <v>0</v>
      </c>
      <c r="G525" s="49">
        <f t="shared" ref="G525" si="343">G526+G527+G528+G529</f>
        <v>24040.383999999998</v>
      </c>
      <c r="H525" s="90">
        <f>H526+H527+H528+H529</f>
        <v>0</v>
      </c>
      <c r="I525" s="90"/>
      <c r="J525" s="90"/>
      <c r="K525" s="90"/>
      <c r="L525" s="90"/>
      <c r="M525" s="49">
        <f>M526+M527+M528+M529</f>
        <v>0</v>
      </c>
      <c r="N525" s="49">
        <f t="shared" ref="N525" si="344">N526+N527+N528+N529</f>
        <v>0</v>
      </c>
      <c r="O525" s="87" t="s">
        <v>351</v>
      </c>
    </row>
    <row r="526" spans="1:15" ht="22.5">
      <c r="A526" s="91"/>
      <c r="B526" s="108"/>
      <c r="C526" s="92"/>
      <c r="D526" s="20" t="s">
        <v>23</v>
      </c>
      <c r="E526" s="49">
        <f>F526+G526+H526+M526+N526</f>
        <v>5931.4314999999997</v>
      </c>
      <c r="F526" s="49">
        <v>0</v>
      </c>
      <c r="G526" s="49">
        <f>6293.15-361.7185</f>
        <v>5931.4314999999997</v>
      </c>
      <c r="H526" s="90">
        <v>0</v>
      </c>
      <c r="I526" s="90"/>
      <c r="J526" s="90"/>
      <c r="K526" s="90"/>
      <c r="L526" s="90"/>
      <c r="M526" s="49">
        <v>0</v>
      </c>
      <c r="N526" s="49">
        <v>0</v>
      </c>
      <c r="O526" s="88"/>
    </row>
    <row r="527" spans="1:15" ht="33.75">
      <c r="A527" s="91"/>
      <c r="B527" s="108"/>
      <c r="C527" s="92"/>
      <c r="D527" s="20" t="s">
        <v>1</v>
      </c>
      <c r="E527" s="49">
        <f t="shared" ref="E527:E529" si="345">F527+G527+H527+M527+N527</f>
        <v>17794.2945</v>
      </c>
      <c r="F527" s="49">
        <v>0</v>
      </c>
      <c r="G527" s="49">
        <f>18879.45-1085.1555</f>
        <v>17794.2945</v>
      </c>
      <c r="H527" s="90">
        <v>0</v>
      </c>
      <c r="I527" s="90"/>
      <c r="J527" s="90"/>
      <c r="K527" s="90"/>
      <c r="L527" s="90"/>
      <c r="M527" s="49">
        <v>0</v>
      </c>
      <c r="N527" s="49">
        <v>0</v>
      </c>
      <c r="O527" s="88"/>
    </row>
    <row r="528" spans="1:15" ht="33.75">
      <c r="A528" s="91"/>
      <c r="B528" s="108"/>
      <c r="C528" s="92"/>
      <c r="D528" s="20" t="s">
        <v>18</v>
      </c>
      <c r="E528" s="49">
        <f t="shared" si="345"/>
        <v>314.65800000000002</v>
      </c>
      <c r="F528" s="49">
        <v>0</v>
      </c>
      <c r="G528" s="49">
        <f>314.658</f>
        <v>314.65800000000002</v>
      </c>
      <c r="H528" s="90">
        <v>0</v>
      </c>
      <c r="I528" s="90"/>
      <c r="J528" s="90"/>
      <c r="K528" s="90"/>
      <c r="L528" s="90"/>
      <c r="M528" s="49">
        <v>0</v>
      </c>
      <c r="N528" s="49">
        <v>0</v>
      </c>
      <c r="O528" s="88"/>
    </row>
    <row r="529" spans="1:15" ht="22.5">
      <c r="A529" s="91"/>
      <c r="B529" s="108"/>
      <c r="C529" s="92"/>
      <c r="D529" s="20" t="s">
        <v>2</v>
      </c>
      <c r="E529" s="49">
        <f t="shared" si="345"/>
        <v>0</v>
      </c>
      <c r="F529" s="49">
        <v>0</v>
      </c>
      <c r="G529" s="49">
        <v>0</v>
      </c>
      <c r="H529" s="90">
        <v>0</v>
      </c>
      <c r="I529" s="90"/>
      <c r="J529" s="90"/>
      <c r="K529" s="90"/>
      <c r="L529" s="90"/>
      <c r="M529" s="49">
        <v>0</v>
      </c>
      <c r="N529" s="49">
        <v>0</v>
      </c>
      <c r="O529" s="88"/>
    </row>
    <row r="530" spans="1:15" ht="15" customHeight="1">
      <c r="A530" s="91"/>
      <c r="B530" s="110" t="s">
        <v>359</v>
      </c>
      <c r="C530" s="91"/>
      <c r="D530" s="91"/>
      <c r="E530" s="86" t="s">
        <v>57</v>
      </c>
      <c r="F530" s="86" t="s">
        <v>58</v>
      </c>
      <c r="G530" s="86" t="s">
        <v>199</v>
      </c>
      <c r="H530" s="86" t="s">
        <v>3</v>
      </c>
      <c r="I530" s="92" t="s">
        <v>150</v>
      </c>
      <c r="J530" s="92"/>
      <c r="K530" s="92"/>
      <c r="L530" s="92"/>
      <c r="M530" s="86" t="s">
        <v>59</v>
      </c>
      <c r="N530" s="86" t="s">
        <v>60</v>
      </c>
      <c r="O530" s="88"/>
    </row>
    <row r="531" spans="1:15" ht="22.5">
      <c r="A531" s="91"/>
      <c r="B531" s="110"/>
      <c r="C531" s="91"/>
      <c r="D531" s="91"/>
      <c r="E531" s="86"/>
      <c r="F531" s="86"/>
      <c r="G531" s="86"/>
      <c r="H531" s="86"/>
      <c r="I531" s="26" t="s">
        <v>146</v>
      </c>
      <c r="J531" s="26" t="s">
        <v>147</v>
      </c>
      <c r="K531" s="26" t="s">
        <v>148</v>
      </c>
      <c r="L531" s="26" t="s">
        <v>149</v>
      </c>
      <c r="M531" s="86"/>
      <c r="N531" s="86"/>
      <c r="O531" s="88"/>
    </row>
    <row r="532" spans="1:15" ht="43.5" customHeight="1">
      <c r="A532" s="91"/>
      <c r="B532" s="110"/>
      <c r="C532" s="91"/>
      <c r="D532" s="91"/>
      <c r="E532" s="44">
        <v>2</v>
      </c>
      <c r="F532" s="44">
        <v>0</v>
      </c>
      <c r="G532" s="44">
        <v>2</v>
      </c>
      <c r="H532" s="44" t="s">
        <v>362</v>
      </c>
      <c r="I532" s="67" t="s">
        <v>362</v>
      </c>
      <c r="J532" s="67" t="s">
        <v>362</v>
      </c>
      <c r="K532" s="67" t="s">
        <v>362</v>
      </c>
      <c r="L532" s="67" t="s">
        <v>362</v>
      </c>
      <c r="M532" s="67" t="s">
        <v>362</v>
      </c>
      <c r="N532" s="67" t="s">
        <v>362</v>
      </c>
      <c r="O532" s="89"/>
    </row>
    <row r="533" spans="1:15">
      <c r="A533" s="91" t="s">
        <v>452</v>
      </c>
      <c r="B533" s="108" t="s">
        <v>214</v>
      </c>
      <c r="C533" s="92"/>
      <c r="D533" s="31" t="s">
        <v>17</v>
      </c>
      <c r="E533" s="49">
        <f>E534+E535+E536+E537</f>
        <v>1241.7</v>
      </c>
      <c r="F533" s="49">
        <f t="shared" ref="F533" si="346">F534+F535+F536+F537</f>
        <v>0</v>
      </c>
      <c r="G533" s="49">
        <f t="shared" ref="G533" si="347">G534+G535+G536+G537</f>
        <v>0</v>
      </c>
      <c r="H533" s="90">
        <f>H534+H535+H536+H537</f>
        <v>1241.7</v>
      </c>
      <c r="I533" s="90"/>
      <c r="J533" s="90"/>
      <c r="K533" s="90"/>
      <c r="L533" s="90"/>
      <c r="M533" s="49">
        <f>M534+M535+M536+M537</f>
        <v>0</v>
      </c>
      <c r="N533" s="49">
        <f t="shared" ref="N533" si="348">N534+N535+N536+N537</f>
        <v>0</v>
      </c>
      <c r="O533" s="87" t="s">
        <v>351</v>
      </c>
    </row>
    <row r="534" spans="1:15" ht="22.5">
      <c r="A534" s="91"/>
      <c r="B534" s="108"/>
      <c r="C534" s="92"/>
      <c r="D534" s="31" t="s">
        <v>23</v>
      </c>
      <c r="E534" s="49">
        <f>F534+G534+H534+M534+N534</f>
        <v>256.29244999999997</v>
      </c>
      <c r="F534" s="49">
        <f>F539</f>
        <v>0</v>
      </c>
      <c r="G534" s="49">
        <f>G539</f>
        <v>0</v>
      </c>
      <c r="H534" s="90">
        <f>H539</f>
        <v>256.29244999999997</v>
      </c>
      <c r="I534" s="90"/>
      <c r="J534" s="90"/>
      <c r="K534" s="90"/>
      <c r="L534" s="90"/>
      <c r="M534" s="49">
        <f>M539</f>
        <v>0</v>
      </c>
      <c r="N534" s="49">
        <f>N539</f>
        <v>0</v>
      </c>
      <c r="O534" s="88"/>
    </row>
    <row r="535" spans="1:15" ht="33.75">
      <c r="A535" s="91"/>
      <c r="B535" s="108"/>
      <c r="C535" s="92"/>
      <c r="D535" s="31" t="s">
        <v>1</v>
      </c>
      <c r="E535" s="49">
        <f t="shared" ref="E535:E537" si="349">F535+G535+H535+M535+N535</f>
        <v>729.20754999999997</v>
      </c>
      <c r="F535" s="49">
        <f t="shared" ref="F535:H535" si="350">F540</f>
        <v>0</v>
      </c>
      <c r="G535" s="49">
        <f t="shared" si="350"/>
        <v>0</v>
      </c>
      <c r="H535" s="90">
        <f t="shared" si="350"/>
        <v>729.20754999999997</v>
      </c>
      <c r="I535" s="90"/>
      <c r="J535" s="90"/>
      <c r="K535" s="90"/>
      <c r="L535" s="90"/>
      <c r="M535" s="49">
        <f t="shared" ref="M535:N535" si="351">M540</f>
        <v>0</v>
      </c>
      <c r="N535" s="49">
        <f t="shared" si="351"/>
        <v>0</v>
      </c>
      <c r="O535" s="88"/>
    </row>
    <row r="536" spans="1:15" ht="33.75">
      <c r="A536" s="91"/>
      <c r="B536" s="108"/>
      <c r="C536" s="92"/>
      <c r="D536" s="31" t="s">
        <v>18</v>
      </c>
      <c r="E536" s="49">
        <f t="shared" si="349"/>
        <v>256.2</v>
      </c>
      <c r="F536" s="49">
        <f t="shared" ref="F536:H536" si="352">F541</f>
        <v>0</v>
      </c>
      <c r="G536" s="49">
        <f t="shared" si="352"/>
        <v>0</v>
      </c>
      <c r="H536" s="90">
        <f t="shared" si="352"/>
        <v>256.2</v>
      </c>
      <c r="I536" s="90"/>
      <c r="J536" s="90"/>
      <c r="K536" s="90"/>
      <c r="L536" s="90"/>
      <c r="M536" s="49">
        <f t="shared" ref="M536:N536" si="353">M541</f>
        <v>0</v>
      </c>
      <c r="N536" s="49">
        <f t="shared" si="353"/>
        <v>0</v>
      </c>
      <c r="O536" s="88"/>
    </row>
    <row r="537" spans="1:15" ht="22.5">
      <c r="A537" s="91"/>
      <c r="B537" s="108"/>
      <c r="C537" s="92"/>
      <c r="D537" s="31" t="s">
        <v>2</v>
      </c>
      <c r="E537" s="49">
        <f t="shared" si="349"/>
        <v>0</v>
      </c>
      <c r="F537" s="49">
        <f t="shared" ref="F537:H537" si="354">F542</f>
        <v>0</v>
      </c>
      <c r="G537" s="49">
        <f t="shared" si="354"/>
        <v>0</v>
      </c>
      <c r="H537" s="90">
        <f t="shared" si="354"/>
        <v>0</v>
      </c>
      <c r="I537" s="90"/>
      <c r="J537" s="90"/>
      <c r="K537" s="90"/>
      <c r="L537" s="90"/>
      <c r="M537" s="49">
        <f t="shared" ref="M537:N537" si="355">M542</f>
        <v>0</v>
      </c>
      <c r="N537" s="49">
        <f t="shared" si="355"/>
        <v>0</v>
      </c>
      <c r="O537" s="89"/>
    </row>
    <row r="538" spans="1:15" ht="15" customHeight="1">
      <c r="A538" s="91" t="s">
        <v>453</v>
      </c>
      <c r="B538" s="108" t="s">
        <v>215</v>
      </c>
      <c r="C538" s="92"/>
      <c r="D538" s="33" t="s">
        <v>17</v>
      </c>
      <c r="E538" s="49">
        <f>E539+E540+E541+E542</f>
        <v>1241.7</v>
      </c>
      <c r="F538" s="49">
        <f t="shared" ref="F538" si="356">F539+F540+F541+F542</f>
        <v>0</v>
      </c>
      <c r="G538" s="49">
        <f t="shared" ref="G538" si="357">G539+G540+G541+G542</f>
        <v>0</v>
      </c>
      <c r="H538" s="90">
        <f>H539+H540+H541+H542</f>
        <v>1241.7</v>
      </c>
      <c r="I538" s="90"/>
      <c r="J538" s="90"/>
      <c r="K538" s="90"/>
      <c r="L538" s="90"/>
      <c r="M538" s="49">
        <f>M539+M540+M541+M542</f>
        <v>0</v>
      </c>
      <c r="N538" s="49">
        <f t="shared" ref="N538" si="358">N539+N540+N541+N542</f>
        <v>0</v>
      </c>
      <c r="O538" s="87" t="s">
        <v>351</v>
      </c>
    </row>
    <row r="539" spans="1:15" ht="22.5">
      <c r="A539" s="91"/>
      <c r="B539" s="108"/>
      <c r="C539" s="92"/>
      <c r="D539" s="33" t="s">
        <v>23</v>
      </c>
      <c r="E539" s="49">
        <f>F539+G539+H539+M539+N539</f>
        <v>256.29244999999997</v>
      </c>
      <c r="F539" s="49">
        <v>0</v>
      </c>
      <c r="G539" s="49">
        <v>0</v>
      </c>
      <c r="H539" s="109">
        <v>256.29244999999997</v>
      </c>
      <c r="I539" s="90"/>
      <c r="J539" s="90"/>
      <c r="K539" s="90"/>
      <c r="L539" s="90"/>
      <c r="M539" s="49">
        <v>0</v>
      </c>
      <c r="N539" s="49">
        <v>0</v>
      </c>
      <c r="O539" s="88"/>
    </row>
    <row r="540" spans="1:15" ht="33.75">
      <c r="A540" s="91"/>
      <c r="B540" s="108"/>
      <c r="C540" s="92"/>
      <c r="D540" s="33" t="s">
        <v>1</v>
      </c>
      <c r="E540" s="49">
        <f t="shared" ref="E540:E542" si="359">F540+G540+H540+M540+N540</f>
        <v>729.20754999999997</v>
      </c>
      <c r="F540" s="49">
        <v>0</v>
      </c>
      <c r="G540" s="49">
        <v>0</v>
      </c>
      <c r="H540" s="90">
        <v>729.20754999999997</v>
      </c>
      <c r="I540" s="90"/>
      <c r="J540" s="90"/>
      <c r="K540" s="90"/>
      <c r="L540" s="90"/>
      <c r="M540" s="49">
        <v>0</v>
      </c>
      <c r="N540" s="49">
        <v>0</v>
      </c>
      <c r="O540" s="88"/>
    </row>
    <row r="541" spans="1:15" ht="33.75">
      <c r="A541" s="91"/>
      <c r="B541" s="108"/>
      <c r="C541" s="92"/>
      <c r="D541" s="33" t="s">
        <v>18</v>
      </c>
      <c r="E541" s="49">
        <f t="shared" si="359"/>
        <v>256.2</v>
      </c>
      <c r="F541" s="49">
        <v>0</v>
      </c>
      <c r="G541" s="49">
        <v>0</v>
      </c>
      <c r="H541" s="90">
        <v>256.2</v>
      </c>
      <c r="I541" s="90"/>
      <c r="J541" s="90"/>
      <c r="K541" s="90"/>
      <c r="L541" s="90"/>
      <c r="M541" s="49">
        <v>0</v>
      </c>
      <c r="N541" s="49">
        <v>0</v>
      </c>
      <c r="O541" s="88"/>
    </row>
    <row r="542" spans="1:15" ht="22.5">
      <c r="A542" s="91"/>
      <c r="B542" s="108"/>
      <c r="C542" s="92"/>
      <c r="D542" s="33" t="s">
        <v>2</v>
      </c>
      <c r="E542" s="49">
        <f t="shared" si="359"/>
        <v>0</v>
      </c>
      <c r="F542" s="49">
        <v>0</v>
      </c>
      <c r="G542" s="49">
        <v>0</v>
      </c>
      <c r="H542" s="90">
        <v>0</v>
      </c>
      <c r="I542" s="90"/>
      <c r="J542" s="90"/>
      <c r="K542" s="90"/>
      <c r="L542" s="90"/>
      <c r="M542" s="49">
        <v>0</v>
      </c>
      <c r="N542" s="49">
        <v>0</v>
      </c>
      <c r="O542" s="88"/>
    </row>
    <row r="543" spans="1:15">
      <c r="A543" s="91"/>
      <c r="B543" s="110" t="s">
        <v>220</v>
      </c>
      <c r="C543" s="91"/>
      <c r="D543" s="91"/>
      <c r="E543" s="86" t="s">
        <v>57</v>
      </c>
      <c r="F543" s="86" t="s">
        <v>58</v>
      </c>
      <c r="G543" s="86" t="s">
        <v>199</v>
      </c>
      <c r="H543" s="86" t="s">
        <v>3</v>
      </c>
      <c r="I543" s="92" t="s">
        <v>150</v>
      </c>
      <c r="J543" s="92"/>
      <c r="K543" s="92"/>
      <c r="L543" s="92"/>
      <c r="M543" s="86" t="s">
        <v>59</v>
      </c>
      <c r="N543" s="86" t="s">
        <v>60</v>
      </c>
      <c r="O543" s="88"/>
    </row>
    <row r="544" spans="1:15" ht="22.5">
      <c r="A544" s="91"/>
      <c r="B544" s="110"/>
      <c r="C544" s="91"/>
      <c r="D544" s="91"/>
      <c r="E544" s="86"/>
      <c r="F544" s="86"/>
      <c r="G544" s="86"/>
      <c r="H544" s="86"/>
      <c r="I544" s="43" t="s">
        <v>146</v>
      </c>
      <c r="J544" s="43" t="s">
        <v>147</v>
      </c>
      <c r="K544" s="43" t="s">
        <v>148</v>
      </c>
      <c r="L544" s="43" t="s">
        <v>149</v>
      </c>
      <c r="M544" s="86"/>
      <c r="N544" s="86"/>
      <c r="O544" s="88"/>
    </row>
    <row r="545" spans="1:15">
      <c r="A545" s="91"/>
      <c r="B545" s="110"/>
      <c r="C545" s="91"/>
      <c r="D545" s="91"/>
      <c r="E545" s="32">
        <v>2</v>
      </c>
      <c r="F545" s="32">
        <v>0</v>
      </c>
      <c r="G545" s="32">
        <v>0</v>
      </c>
      <c r="H545" s="32">
        <v>2</v>
      </c>
      <c r="I545" s="32">
        <v>0</v>
      </c>
      <c r="J545" s="32">
        <v>0</v>
      </c>
      <c r="K545" s="32">
        <v>0</v>
      </c>
      <c r="L545" s="32">
        <v>2</v>
      </c>
      <c r="M545" s="32">
        <v>0</v>
      </c>
      <c r="N545" s="32">
        <v>0</v>
      </c>
      <c r="O545" s="89"/>
    </row>
    <row r="546" spans="1:15">
      <c r="A546" s="91" t="s">
        <v>369</v>
      </c>
      <c r="B546" s="108" t="s">
        <v>196</v>
      </c>
      <c r="C546" s="92"/>
      <c r="D546" s="24" t="s">
        <v>17</v>
      </c>
      <c r="E546" s="49">
        <f>E547+E548+E549+E550</f>
        <v>122097.16658</v>
      </c>
      <c r="F546" s="49">
        <f t="shared" ref="F546" si="360">F547+F548+F549+F550</f>
        <v>0</v>
      </c>
      <c r="G546" s="49">
        <f t="shared" ref="G546" si="361">G547+G548+G549+G550</f>
        <v>0</v>
      </c>
      <c r="H546" s="90">
        <f>H547+H548+H549+H550</f>
        <v>40761.166580000005</v>
      </c>
      <c r="I546" s="90"/>
      <c r="J546" s="90"/>
      <c r="K546" s="90"/>
      <c r="L546" s="90"/>
      <c r="M546" s="49">
        <f>M547+M548+M549+M550</f>
        <v>40824.800000000003</v>
      </c>
      <c r="N546" s="49">
        <f t="shared" ref="N546" si="362">N547+N548+N549+N550</f>
        <v>40511.199999999997</v>
      </c>
      <c r="O546" s="87"/>
    </row>
    <row r="547" spans="1:15" ht="22.5">
      <c r="A547" s="91"/>
      <c r="B547" s="108"/>
      <c r="C547" s="92"/>
      <c r="D547" s="24" t="s">
        <v>23</v>
      </c>
      <c r="E547" s="49">
        <f>F547+G547+H547+M547+N547</f>
        <v>3848.1353099999997</v>
      </c>
      <c r="F547" s="49">
        <f>F552+F560+F568</f>
        <v>0</v>
      </c>
      <c r="G547" s="49">
        <f>G552+G560+G568</f>
        <v>0</v>
      </c>
      <c r="H547" s="90">
        <f>H552+H560+H568</f>
        <v>1092.3553099999999</v>
      </c>
      <c r="I547" s="90"/>
      <c r="J547" s="90"/>
      <c r="K547" s="90"/>
      <c r="L547" s="90"/>
      <c r="M547" s="49">
        <f>M552+M560+M568</f>
        <v>1279.5</v>
      </c>
      <c r="N547" s="49">
        <f>N552+N560+N568</f>
        <v>1476.28</v>
      </c>
      <c r="O547" s="88"/>
    </row>
    <row r="548" spans="1:15" ht="33.75">
      <c r="A548" s="91"/>
      <c r="B548" s="108"/>
      <c r="C548" s="92"/>
      <c r="D548" s="24" t="s">
        <v>1</v>
      </c>
      <c r="E548" s="49">
        <f t="shared" ref="E548:E550" si="363">F548+G548+H548+M548+N548</f>
        <v>118249.03127000001</v>
      </c>
      <c r="F548" s="49">
        <f t="shared" ref="F548:H548" si="364">F553+F561+F569</f>
        <v>0</v>
      </c>
      <c r="G548" s="49">
        <f t="shared" si="364"/>
        <v>0</v>
      </c>
      <c r="H548" s="90">
        <f t="shared" si="364"/>
        <v>39668.811270000006</v>
      </c>
      <c r="I548" s="90"/>
      <c r="J548" s="90"/>
      <c r="K548" s="90"/>
      <c r="L548" s="90"/>
      <c r="M548" s="49">
        <f t="shared" ref="M548:N548" si="365">M553+M561+M569</f>
        <v>39545.300000000003</v>
      </c>
      <c r="N548" s="49">
        <f t="shared" si="365"/>
        <v>39034.92</v>
      </c>
      <c r="O548" s="88"/>
    </row>
    <row r="549" spans="1:15" ht="33.75">
      <c r="A549" s="91"/>
      <c r="B549" s="108"/>
      <c r="C549" s="92"/>
      <c r="D549" s="24" t="s">
        <v>18</v>
      </c>
      <c r="E549" s="49">
        <f t="shared" si="363"/>
        <v>0</v>
      </c>
      <c r="F549" s="49">
        <f t="shared" ref="F549:H549" si="366">F554+F562+F570</f>
        <v>0</v>
      </c>
      <c r="G549" s="49">
        <f t="shared" si="366"/>
        <v>0</v>
      </c>
      <c r="H549" s="90">
        <f t="shared" si="366"/>
        <v>0</v>
      </c>
      <c r="I549" s="90"/>
      <c r="J549" s="90"/>
      <c r="K549" s="90"/>
      <c r="L549" s="90"/>
      <c r="M549" s="49">
        <f t="shared" ref="M549:N549" si="367">M554+M562+M570</f>
        <v>0</v>
      </c>
      <c r="N549" s="49">
        <f t="shared" si="367"/>
        <v>0</v>
      </c>
      <c r="O549" s="88"/>
    </row>
    <row r="550" spans="1:15" ht="22.5">
      <c r="A550" s="91"/>
      <c r="B550" s="108"/>
      <c r="C550" s="92"/>
      <c r="D550" s="24" t="s">
        <v>2</v>
      </c>
      <c r="E550" s="49">
        <f t="shared" si="363"/>
        <v>0</v>
      </c>
      <c r="F550" s="49">
        <f t="shared" ref="F550:H550" si="368">F555+F563+F571</f>
        <v>0</v>
      </c>
      <c r="G550" s="49">
        <f t="shared" si="368"/>
        <v>0</v>
      </c>
      <c r="H550" s="90">
        <f t="shared" si="368"/>
        <v>0</v>
      </c>
      <c r="I550" s="90"/>
      <c r="J550" s="90"/>
      <c r="K550" s="90"/>
      <c r="L550" s="90"/>
      <c r="M550" s="49">
        <f t="shared" ref="M550:N550" si="369">M555+M563+M571</f>
        <v>0</v>
      </c>
      <c r="N550" s="49">
        <f t="shared" si="369"/>
        <v>0</v>
      </c>
      <c r="O550" s="89"/>
    </row>
    <row r="551" spans="1:15">
      <c r="A551" s="91" t="s">
        <v>454</v>
      </c>
      <c r="B551" s="108" t="s">
        <v>197</v>
      </c>
      <c r="C551" s="92"/>
      <c r="D551" s="24" t="s">
        <v>17</v>
      </c>
      <c r="E551" s="49">
        <f>E552+E553+E554+E555</f>
        <v>12808.36658</v>
      </c>
      <c r="F551" s="49">
        <f t="shared" ref="F551" si="370">F552+F553+F554+F555</f>
        <v>0</v>
      </c>
      <c r="G551" s="49">
        <f t="shared" ref="G551" si="371">G552+G553+G554+G555</f>
        <v>0</v>
      </c>
      <c r="H551" s="90">
        <f>H552+H553+H554+H555</f>
        <v>4201.3665799999999</v>
      </c>
      <c r="I551" s="90"/>
      <c r="J551" s="90"/>
      <c r="K551" s="90"/>
      <c r="L551" s="90"/>
      <c r="M551" s="49">
        <f>M552+M553+M554+M555</f>
        <v>4265</v>
      </c>
      <c r="N551" s="49">
        <f t="shared" ref="N551" si="372">N552+N553+N554+N555</f>
        <v>4342</v>
      </c>
      <c r="O551" s="87" t="s">
        <v>351</v>
      </c>
    </row>
    <row r="552" spans="1:15" ht="22.5">
      <c r="A552" s="91"/>
      <c r="B552" s="108"/>
      <c r="C552" s="92"/>
      <c r="D552" s="24" t="s">
        <v>23</v>
      </c>
      <c r="E552" s="49">
        <f>F552+G552+H552+M552+N552</f>
        <v>3848.1353099999997</v>
      </c>
      <c r="F552" s="49">
        <v>0</v>
      </c>
      <c r="G552" s="49">
        <v>0</v>
      </c>
      <c r="H552" s="90">
        <f>1092.98589-0.63058</f>
        <v>1092.3553099999999</v>
      </c>
      <c r="I552" s="90"/>
      <c r="J552" s="90"/>
      <c r="K552" s="90"/>
      <c r="L552" s="90"/>
      <c r="M552" s="49">
        <v>1279.5</v>
      </c>
      <c r="N552" s="49">
        <v>1476.28</v>
      </c>
      <c r="O552" s="88"/>
    </row>
    <row r="553" spans="1:15" ht="33.75">
      <c r="A553" s="91"/>
      <c r="B553" s="108"/>
      <c r="C553" s="92"/>
      <c r="D553" s="24" t="s">
        <v>1</v>
      </c>
      <c r="E553" s="49">
        <f t="shared" ref="E553:E555" si="373">F553+G553+H553+M553+N553</f>
        <v>8960.2312700000002</v>
      </c>
      <c r="F553" s="49">
        <v>0</v>
      </c>
      <c r="G553" s="49">
        <v>0</v>
      </c>
      <c r="H553" s="90">
        <f>3109.01411-0.00284</f>
        <v>3109.01127</v>
      </c>
      <c r="I553" s="90"/>
      <c r="J553" s="90"/>
      <c r="K553" s="90"/>
      <c r="L553" s="90"/>
      <c r="M553" s="49">
        <v>2985.5</v>
      </c>
      <c r="N553" s="49">
        <v>2865.72</v>
      </c>
      <c r="O553" s="88"/>
    </row>
    <row r="554" spans="1:15" ht="33.75">
      <c r="A554" s="91"/>
      <c r="B554" s="108"/>
      <c r="C554" s="92"/>
      <c r="D554" s="24" t="s">
        <v>18</v>
      </c>
      <c r="E554" s="49">
        <f t="shared" si="373"/>
        <v>0</v>
      </c>
      <c r="F554" s="49">
        <v>0</v>
      </c>
      <c r="G554" s="49">
        <v>0</v>
      </c>
      <c r="H554" s="90">
        <v>0</v>
      </c>
      <c r="I554" s="90"/>
      <c r="J554" s="90"/>
      <c r="K554" s="90"/>
      <c r="L554" s="90"/>
      <c r="M554" s="49">
        <v>0</v>
      </c>
      <c r="N554" s="49">
        <v>0</v>
      </c>
      <c r="O554" s="88"/>
    </row>
    <row r="555" spans="1:15" ht="22.5">
      <c r="A555" s="91"/>
      <c r="B555" s="108"/>
      <c r="C555" s="92"/>
      <c r="D555" s="24" t="s">
        <v>2</v>
      </c>
      <c r="E555" s="49">
        <f t="shared" si="373"/>
        <v>0</v>
      </c>
      <c r="F555" s="49">
        <v>0</v>
      </c>
      <c r="G555" s="49">
        <v>0</v>
      </c>
      <c r="H555" s="90">
        <v>0</v>
      </c>
      <c r="I555" s="90"/>
      <c r="J555" s="90"/>
      <c r="K555" s="90"/>
      <c r="L555" s="90"/>
      <c r="M555" s="49">
        <v>0</v>
      </c>
      <c r="N555" s="49">
        <v>0</v>
      </c>
      <c r="O555" s="88"/>
    </row>
    <row r="556" spans="1:15">
      <c r="A556" s="91"/>
      <c r="B556" s="110" t="s">
        <v>377</v>
      </c>
      <c r="C556" s="91"/>
      <c r="D556" s="91"/>
      <c r="E556" s="86" t="s">
        <v>57</v>
      </c>
      <c r="F556" s="86" t="s">
        <v>58</v>
      </c>
      <c r="G556" s="86" t="s">
        <v>199</v>
      </c>
      <c r="H556" s="86" t="s">
        <v>3</v>
      </c>
      <c r="I556" s="92" t="s">
        <v>150</v>
      </c>
      <c r="J556" s="92"/>
      <c r="K556" s="92"/>
      <c r="L556" s="92"/>
      <c r="M556" s="86" t="s">
        <v>59</v>
      </c>
      <c r="N556" s="86" t="s">
        <v>60</v>
      </c>
      <c r="O556" s="88"/>
    </row>
    <row r="557" spans="1:15" ht="22.5">
      <c r="A557" s="91"/>
      <c r="B557" s="110"/>
      <c r="C557" s="91"/>
      <c r="D557" s="91"/>
      <c r="E557" s="86"/>
      <c r="F557" s="86"/>
      <c r="G557" s="86"/>
      <c r="H557" s="86"/>
      <c r="I557" s="26" t="s">
        <v>146</v>
      </c>
      <c r="J557" s="26" t="s">
        <v>147</v>
      </c>
      <c r="K557" s="26" t="s">
        <v>148</v>
      </c>
      <c r="L557" s="26" t="s">
        <v>149</v>
      </c>
      <c r="M557" s="86"/>
      <c r="N557" s="86"/>
      <c r="O557" s="88"/>
    </row>
    <row r="558" spans="1:15" ht="36" customHeight="1">
      <c r="A558" s="91"/>
      <c r="B558" s="110"/>
      <c r="C558" s="91"/>
      <c r="D558" s="91"/>
      <c r="E558" s="27">
        <v>10</v>
      </c>
      <c r="F558" s="27">
        <v>0</v>
      </c>
      <c r="G558" s="27">
        <v>0</v>
      </c>
      <c r="H558" s="27">
        <v>10</v>
      </c>
      <c r="I558" s="66">
        <v>10</v>
      </c>
      <c r="J558" s="66">
        <v>10</v>
      </c>
      <c r="K558" s="66">
        <v>10</v>
      </c>
      <c r="L558" s="66">
        <v>10</v>
      </c>
      <c r="M558" s="66">
        <v>10</v>
      </c>
      <c r="N558" s="66">
        <v>10</v>
      </c>
      <c r="O558" s="89"/>
    </row>
    <row r="559" spans="1:15">
      <c r="A559" s="91" t="s">
        <v>455</v>
      </c>
      <c r="B559" s="108" t="s">
        <v>198</v>
      </c>
      <c r="C559" s="92"/>
      <c r="D559" s="24" t="s">
        <v>17</v>
      </c>
      <c r="E559" s="49">
        <f>E560+E561+E562+E563</f>
        <v>106164</v>
      </c>
      <c r="F559" s="49">
        <f t="shared" ref="F559" si="374">F560+F561+F562+F563</f>
        <v>0</v>
      </c>
      <c r="G559" s="49">
        <f t="shared" ref="G559" si="375">G560+G561+G562+G563</f>
        <v>0</v>
      </c>
      <c r="H559" s="90">
        <f>H560+H561+H562+H563</f>
        <v>35388</v>
      </c>
      <c r="I559" s="90"/>
      <c r="J559" s="90"/>
      <c r="K559" s="90"/>
      <c r="L559" s="90"/>
      <c r="M559" s="49">
        <f>M560+M561+M562+M563</f>
        <v>35388</v>
      </c>
      <c r="N559" s="49">
        <f t="shared" ref="N559" si="376">N560+N561+N562+N563</f>
        <v>35388</v>
      </c>
      <c r="O559" s="87" t="s">
        <v>351</v>
      </c>
    </row>
    <row r="560" spans="1:15" ht="22.5">
      <c r="A560" s="91"/>
      <c r="B560" s="108"/>
      <c r="C560" s="92"/>
      <c r="D560" s="24" t="s">
        <v>23</v>
      </c>
      <c r="E560" s="49">
        <f>F560+G560+H560+M560+N560</f>
        <v>0</v>
      </c>
      <c r="F560" s="49">
        <v>0</v>
      </c>
      <c r="G560" s="49">
        <v>0</v>
      </c>
      <c r="H560" s="90">
        <v>0</v>
      </c>
      <c r="I560" s="90"/>
      <c r="J560" s="90"/>
      <c r="K560" s="90"/>
      <c r="L560" s="90"/>
      <c r="M560" s="49">
        <v>0</v>
      </c>
      <c r="N560" s="49">
        <v>0</v>
      </c>
      <c r="O560" s="88"/>
    </row>
    <row r="561" spans="1:15" ht="33.75">
      <c r="A561" s="91"/>
      <c r="B561" s="108"/>
      <c r="C561" s="92"/>
      <c r="D561" s="24" t="s">
        <v>1</v>
      </c>
      <c r="E561" s="49">
        <f t="shared" ref="E561:E563" si="377">F561+G561+H561+M561+N561</f>
        <v>106164</v>
      </c>
      <c r="F561" s="49">
        <v>0</v>
      </c>
      <c r="G561" s="49">
        <v>0</v>
      </c>
      <c r="H561" s="109">
        <v>35388</v>
      </c>
      <c r="I561" s="90"/>
      <c r="J561" s="90"/>
      <c r="K561" s="90"/>
      <c r="L561" s="90"/>
      <c r="M561" s="49">
        <v>35388</v>
      </c>
      <c r="N561" s="49">
        <v>35388</v>
      </c>
      <c r="O561" s="88"/>
    </row>
    <row r="562" spans="1:15" ht="33.75">
      <c r="A562" s="91"/>
      <c r="B562" s="108"/>
      <c r="C562" s="92"/>
      <c r="D562" s="24" t="s">
        <v>18</v>
      </c>
      <c r="E562" s="49">
        <f t="shared" si="377"/>
        <v>0</v>
      </c>
      <c r="F562" s="49">
        <v>0</v>
      </c>
      <c r="G562" s="49">
        <v>0</v>
      </c>
      <c r="H562" s="90">
        <v>0</v>
      </c>
      <c r="I562" s="90"/>
      <c r="J562" s="90"/>
      <c r="K562" s="90"/>
      <c r="L562" s="90"/>
      <c r="M562" s="49">
        <v>0</v>
      </c>
      <c r="N562" s="49">
        <v>0</v>
      </c>
      <c r="O562" s="88"/>
    </row>
    <row r="563" spans="1:15" ht="22.5">
      <c r="A563" s="91"/>
      <c r="B563" s="108"/>
      <c r="C563" s="92"/>
      <c r="D563" s="24" t="s">
        <v>2</v>
      </c>
      <c r="E563" s="49">
        <f t="shared" si="377"/>
        <v>0</v>
      </c>
      <c r="F563" s="49">
        <v>0</v>
      </c>
      <c r="G563" s="49">
        <v>0</v>
      </c>
      <c r="H563" s="90">
        <v>0</v>
      </c>
      <c r="I563" s="90"/>
      <c r="J563" s="90"/>
      <c r="K563" s="90"/>
      <c r="L563" s="90"/>
      <c r="M563" s="49">
        <v>0</v>
      </c>
      <c r="N563" s="49">
        <v>0</v>
      </c>
      <c r="O563" s="88"/>
    </row>
    <row r="564" spans="1:15">
      <c r="A564" s="91"/>
      <c r="B564" s="110" t="s">
        <v>376</v>
      </c>
      <c r="C564" s="91"/>
      <c r="D564" s="91"/>
      <c r="E564" s="86" t="s">
        <v>57</v>
      </c>
      <c r="F564" s="86" t="s">
        <v>58</v>
      </c>
      <c r="G564" s="86" t="s">
        <v>199</v>
      </c>
      <c r="H564" s="86" t="s">
        <v>3</v>
      </c>
      <c r="I564" s="92" t="s">
        <v>150</v>
      </c>
      <c r="J564" s="92"/>
      <c r="K564" s="92"/>
      <c r="L564" s="92"/>
      <c r="M564" s="86" t="s">
        <v>59</v>
      </c>
      <c r="N564" s="86" t="s">
        <v>60</v>
      </c>
      <c r="O564" s="88"/>
    </row>
    <row r="565" spans="1:15" ht="22.5">
      <c r="A565" s="91"/>
      <c r="B565" s="110"/>
      <c r="C565" s="91"/>
      <c r="D565" s="91"/>
      <c r="E565" s="86"/>
      <c r="F565" s="86"/>
      <c r="G565" s="86"/>
      <c r="H565" s="86"/>
      <c r="I565" s="26" t="s">
        <v>146</v>
      </c>
      <c r="J565" s="26" t="s">
        <v>147</v>
      </c>
      <c r="K565" s="26" t="s">
        <v>148</v>
      </c>
      <c r="L565" s="26" t="s">
        <v>149</v>
      </c>
      <c r="M565" s="86"/>
      <c r="N565" s="86"/>
      <c r="O565" s="88"/>
    </row>
    <row r="566" spans="1:15" ht="22.5" customHeight="1">
      <c r="A566" s="91"/>
      <c r="B566" s="110"/>
      <c r="C566" s="91"/>
      <c r="D566" s="91"/>
      <c r="E566" s="23">
        <v>453</v>
      </c>
      <c r="F566" s="27">
        <v>0</v>
      </c>
      <c r="G566" s="23">
        <v>0</v>
      </c>
      <c r="H566" s="23">
        <v>453</v>
      </c>
      <c r="I566" s="23">
        <v>453</v>
      </c>
      <c r="J566" s="23">
        <v>453</v>
      </c>
      <c r="K566" s="23">
        <v>453</v>
      </c>
      <c r="L566" s="23">
        <v>453</v>
      </c>
      <c r="M566" s="23">
        <v>445</v>
      </c>
      <c r="N566" s="23">
        <v>445</v>
      </c>
      <c r="O566" s="89"/>
    </row>
    <row r="567" spans="1:15" ht="22.5" customHeight="1">
      <c r="A567" s="91" t="s">
        <v>456</v>
      </c>
      <c r="B567" s="108" t="s">
        <v>216</v>
      </c>
      <c r="C567" s="92"/>
      <c r="D567" s="45" t="s">
        <v>17</v>
      </c>
      <c r="E567" s="49">
        <f>E568+E569+E570+E571</f>
        <v>3124.8</v>
      </c>
      <c r="F567" s="49">
        <f t="shared" ref="F567" si="378">F568+F569+F570+F571</f>
        <v>0</v>
      </c>
      <c r="G567" s="49">
        <f t="shared" ref="G567" si="379">G568+G569+G570+G571</f>
        <v>0</v>
      </c>
      <c r="H567" s="90">
        <f>H568+H569+H570+H571</f>
        <v>1171.8</v>
      </c>
      <c r="I567" s="90"/>
      <c r="J567" s="90"/>
      <c r="K567" s="90"/>
      <c r="L567" s="90"/>
      <c r="M567" s="49">
        <f>M568+M569+M570+M571</f>
        <v>1171.8</v>
      </c>
      <c r="N567" s="49">
        <f t="shared" ref="N567" si="380">N568+N569+N570+N571</f>
        <v>781.2</v>
      </c>
      <c r="O567" s="87" t="s">
        <v>351</v>
      </c>
    </row>
    <row r="568" spans="1:15" ht="22.5" customHeight="1">
      <c r="A568" s="91"/>
      <c r="B568" s="108"/>
      <c r="C568" s="92"/>
      <c r="D568" s="45" t="s">
        <v>23</v>
      </c>
      <c r="E568" s="49">
        <f>F568+G568+H568+M568+N568</f>
        <v>0</v>
      </c>
      <c r="F568" s="49">
        <v>0</v>
      </c>
      <c r="G568" s="49">
        <v>0</v>
      </c>
      <c r="H568" s="90">
        <v>0</v>
      </c>
      <c r="I568" s="90"/>
      <c r="J568" s="90"/>
      <c r="K568" s="90"/>
      <c r="L568" s="90"/>
      <c r="M568" s="49">
        <v>0</v>
      </c>
      <c r="N568" s="49">
        <v>0</v>
      </c>
      <c r="O568" s="88"/>
    </row>
    <row r="569" spans="1:15" ht="22.5" customHeight="1">
      <c r="A569" s="91"/>
      <c r="B569" s="108"/>
      <c r="C569" s="92"/>
      <c r="D569" s="45" t="s">
        <v>1</v>
      </c>
      <c r="E569" s="49">
        <f t="shared" ref="E569:E571" si="381">F569+G569+H569+M569+N569</f>
        <v>3124.8</v>
      </c>
      <c r="F569" s="49">
        <v>0</v>
      </c>
      <c r="G569" s="49">
        <v>0</v>
      </c>
      <c r="H569" s="90">
        <v>1171.8</v>
      </c>
      <c r="I569" s="90"/>
      <c r="J569" s="90"/>
      <c r="K569" s="90"/>
      <c r="L569" s="90"/>
      <c r="M569" s="49">
        <v>1171.8</v>
      </c>
      <c r="N569" s="49">
        <v>781.2</v>
      </c>
      <c r="O569" s="88"/>
    </row>
    <row r="570" spans="1:15" ht="22.5" customHeight="1">
      <c r="A570" s="91"/>
      <c r="B570" s="108"/>
      <c r="C570" s="92"/>
      <c r="D570" s="45" t="s">
        <v>18</v>
      </c>
      <c r="E570" s="49">
        <f t="shared" si="381"/>
        <v>0</v>
      </c>
      <c r="F570" s="49">
        <v>0</v>
      </c>
      <c r="G570" s="49">
        <v>0</v>
      </c>
      <c r="H570" s="90">
        <v>0</v>
      </c>
      <c r="I570" s="90"/>
      <c r="J570" s="90"/>
      <c r="K570" s="90"/>
      <c r="L570" s="90"/>
      <c r="M570" s="49">
        <v>0</v>
      </c>
      <c r="N570" s="49">
        <v>0</v>
      </c>
      <c r="O570" s="88"/>
    </row>
    <row r="571" spans="1:15" ht="22.5" customHeight="1">
      <c r="A571" s="91"/>
      <c r="B571" s="108"/>
      <c r="C571" s="92"/>
      <c r="D571" s="45" t="s">
        <v>2</v>
      </c>
      <c r="E571" s="49">
        <f t="shared" si="381"/>
        <v>0</v>
      </c>
      <c r="F571" s="49">
        <v>0</v>
      </c>
      <c r="G571" s="49">
        <v>0</v>
      </c>
      <c r="H571" s="90">
        <v>0</v>
      </c>
      <c r="I571" s="90"/>
      <c r="J571" s="90"/>
      <c r="K571" s="90"/>
      <c r="L571" s="90"/>
      <c r="M571" s="49">
        <v>0</v>
      </c>
      <c r="N571" s="49">
        <v>0</v>
      </c>
      <c r="O571" s="88"/>
    </row>
    <row r="572" spans="1:15" ht="22.5" customHeight="1">
      <c r="A572" s="91"/>
      <c r="B572" s="110" t="s">
        <v>388</v>
      </c>
      <c r="C572" s="91"/>
      <c r="D572" s="91"/>
      <c r="E572" s="86" t="s">
        <v>57</v>
      </c>
      <c r="F572" s="86" t="s">
        <v>58</v>
      </c>
      <c r="G572" s="86" t="s">
        <v>199</v>
      </c>
      <c r="H572" s="86" t="s">
        <v>3</v>
      </c>
      <c r="I572" s="92" t="s">
        <v>150</v>
      </c>
      <c r="J572" s="92"/>
      <c r="K572" s="92"/>
      <c r="L572" s="92"/>
      <c r="M572" s="86" t="s">
        <v>59</v>
      </c>
      <c r="N572" s="86" t="s">
        <v>60</v>
      </c>
      <c r="O572" s="88"/>
    </row>
    <row r="573" spans="1:15" ht="22.5" customHeight="1">
      <c r="A573" s="91"/>
      <c r="B573" s="110"/>
      <c r="C573" s="91"/>
      <c r="D573" s="91"/>
      <c r="E573" s="86"/>
      <c r="F573" s="86"/>
      <c r="G573" s="86"/>
      <c r="H573" s="86"/>
      <c r="I573" s="43" t="s">
        <v>146</v>
      </c>
      <c r="J573" s="43" t="s">
        <v>147</v>
      </c>
      <c r="K573" s="43" t="s">
        <v>148</v>
      </c>
      <c r="L573" s="43" t="s">
        <v>149</v>
      </c>
      <c r="M573" s="86"/>
      <c r="N573" s="86"/>
      <c r="O573" s="88"/>
    </row>
    <row r="574" spans="1:15" ht="22.5" customHeight="1">
      <c r="A574" s="91"/>
      <c r="B574" s="110"/>
      <c r="C574" s="91"/>
      <c r="D574" s="91"/>
      <c r="E574" s="30">
        <v>15</v>
      </c>
      <c r="F574" s="30">
        <v>0</v>
      </c>
      <c r="G574" s="30">
        <v>0</v>
      </c>
      <c r="H574" s="30">
        <v>15</v>
      </c>
      <c r="I574" s="66">
        <v>15</v>
      </c>
      <c r="J574" s="66">
        <v>15</v>
      </c>
      <c r="K574" s="66">
        <v>15</v>
      </c>
      <c r="L574" s="66">
        <v>15</v>
      </c>
      <c r="M574" s="66">
        <v>15</v>
      </c>
      <c r="N574" s="66">
        <v>15</v>
      </c>
      <c r="O574" s="89"/>
    </row>
    <row r="575" spans="1:15">
      <c r="A575" s="92" t="s">
        <v>24</v>
      </c>
      <c r="B575" s="92"/>
      <c r="C575" s="92"/>
      <c r="D575" s="20" t="s">
        <v>17</v>
      </c>
      <c r="E575" s="49">
        <f>E576+E577+E578+E579</f>
        <v>13885293.010300001</v>
      </c>
      <c r="F575" s="49">
        <f t="shared" ref="F575" si="382">F576+F577+F578+F579</f>
        <v>3061491.1075200001</v>
      </c>
      <c r="G575" s="49">
        <f t="shared" ref="G575" si="383">G576+G577+G578+G579</f>
        <v>2725976.94759</v>
      </c>
      <c r="H575" s="90">
        <f>H576+H577+H578+H579</f>
        <v>2701868.2163900002</v>
      </c>
      <c r="I575" s="90"/>
      <c r="J575" s="90"/>
      <c r="K575" s="90"/>
      <c r="L575" s="90"/>
      <c r="M575" s="49">
        <f>M576+M577+M578+M579</f>
        <v>2706629.6859299997</v>
      </c>
      <c r="N575" s="49">
        <f t="shared" ref="N575" si="384">N576+N577+N578+N579</f>
        <v>2689327.0528700002</v>
      </c>
      <c r="O575" s="86"/>
    </row>
    <row r="576" spans="1:15" ht="22.5">
      <c r="A576" s="92"/>
      <c r="B576" s="92"/>
      <c r="C576" s="92"/>
      <c r="D576" s="20" t="s">
        <v>23</v>
      </c>
      <c r="E576" s="49">
        <f>F576+G576+H576+M576+N576</f>
        <v>9633902.7965900004</v>
      </c>
      <c r="F576" s="49">
        <f>F10+F191+F276+F289+F310+F323+F352+F432+F445+F458+F487+F500+F521+F534+F547</f>
        <v>2084091.5373799999</v>
      </c>
      <c r="G576" s="49">
        <f>G10+G191+G276+G289+G310+G323+G352+G432+G445+G458+G487+G500+G521+G534+G547</f>
        <v>1757368.88591</v>
      </c>
      <c r="H576" s="90">
        <f>H10+H191+H276+H289+H310+H323+H352+H432+H445+H458+H487+H500+H521+H534+H547</f>
        <v>1936192.9272100001</v>
      </c>
      <c r="I576" s="90"/>
      <c r="J576" s="90"/>
      <c r="K576" s="90"/>
      <c r="L576" s="90"/>
      <c r="M576" s="49">
        <f>M10+M191+M276+M289+M310+M323+M352+M432+M445+M458+M487+M500+M521+M534+M547</f>
        <v>1937197.1975199999</v>
      </c>
      <c r="N576" s="49">
        <f>N10+N191+N276+N289+N310+N323+N352+N432+N445+N458+N487+N500+N521+N534+N547</f>
        <v>1919052.2485700001</v>
      </c>
      <c r="O576" s="86"/>
    </row>
    <row r="577" spans="1:15" ht="33.75">
      <c r="A577" s="92"/>
      <c r="B577" s="92"/>
      <c r="C577" s="92"/>
      <c r="D577" s="20" t="s">
        <v>1</v>
      </c>
      <c r="E577" s="49">
        <f t="shared" ref="E577:E579" si="385">F577+G577+H577+M577+N577</f>
        <v>441266.43366000004</v>
      </c>
      <c r="F577" s="49">
        <f t="shared" ref="F577:G577" si="386">F11+F192+F277+F290+F311+F324+F353+F433+F446+F459+F488+F501+F522+F535+F548</f>
        <v>122738.2594</v>
      </c>
      <c r="G577" s="49">
        <f t="shared" si="386"/>
        <v>89004.720580000008</v>
      </c>
      <c r="H577" s="90">
        <f>H11+H192+H277+H290+H311+H324+H353+H433+H446+H459+H488+H501+H522+H535+H548</f>
        <v>79593.087370000008</v>
      </c>
      <c r="I577" s="90"/>
      <c r="J577" s="90"/>
      <c r="K577" s="90"/>
      <c r="L577" s="90"/>
      <c r="M577" s="49">
        <f t="shared" ref="M577:N577" si="387">M11+M192+M277+M290+M311+M324+M353+M433+M446+M459+M488+M501+M522+M535+M548</f>
        <v>76305.514880000002</v>
      </c>
      <c r="N577" s="49">
        <f t="shared" si="387"/>
        <v>73624.851429999995</v>
      </c>
      <c r="O577" s="86"/>
    </row>
    <row r="578" spans="1:15" ht="33.75">
      <c r="A578" s="92"/>
      <c r="B578" s="92"/>
      <c r="C578" s="92"/>
      <c r="D578" s="20" t="s">
        <v>18</v>
      </c>
      <c r="E578" s="49">
        <f t="shared" si="385"/>
        <v>3326795.6654700004</v>
      </c>
      <c r="F578" s="49">
        <f t="shared" ref="F578:G578" si="388">F12+F193+F278+F291+F312+F325+F354+F434+F447+F460+F489+F502+F523+F536+F549</f>
        <v>608468.17073999997</v>
      </c>
      <c r="G578" s="49">
        <f t="shared" si="388"/>
        <v>642468.36652000016</v>
      </c>
      <c r="H578" s="90">
        <f>H12+H193+H278+H291+H312+H325+H354+H434+H447+H460+H489+H502+H523+H536+H549</f>
        <v>686082.20181</v>
      </c>
      <c r="I578" s="90"/>
      <c r="J578" s="90"/>
      <c r="K578" s="90"/>
      <c r="L578" s="90"/>
      <c r="M578" s="49">
        <f>M12+M193+M278+M291+M312+M325+M354+M434+M447+M460+M489+M502+M523+M536+M549</f>
        <v>693126.97352999996</v>
      </c>
      <c r="N578" s="49">
        <f t="shared" ref="N578" si="389">N12+N193+N278+N291+N312+N325+N354+N434+N447+N460+N489+N502+N523+N536+N549</f>
        <v>696649.95287000004</v>
      </c>
      <c r="O578" s="86"/>
    </row>
    <row r="579" spans="1:15" ht="22.5">
      <c r="A579" s="92"/>
      <c r="B579" s="92"/>
      <c r="C579" s="92"/>
      <c r="D579" s="20" t="s">
        <v>2</v>
      </c>
      <c r="E579" s="49">
        <f t="shared" si="385"/>
        <v>483328.11458000005</v>
      </c>
      <c r="F579" s="49">
        <f>F13+F194+F279+F292+F313+F326+F355+F435+F448+F461+F490+F503+F524+F537+F550</f>
        <v>246193.14</v>
      </c>
      <c r="G579" s="49">
        <f>G13+G194+G279+G292+G313+G326+G355+G435+G448+G461+G490+G503+G524+G537+G550</f>
        <v>237134.97458000001</v>
      </c>
      <c r="H579" s="90">
        <f t="shared" ref="H579" si="390">H13+H194+H279+H292+H313+H326+H355+H435+H448+H461+H490+H503+H524+H537+H550</f>
        <v>0</v>
      </c>
      <c r="I579" s="90"/>
      <c r="J579" s="90"/>
      <c r="K579" s="90"/>
      <c r="L579" s="90"/>
      <c r="M579" s="49">
        <f>M13+M194+M279+M292+M313+M326+M355+M435+M448+M461+M490+M503+M524+M537+M550</f>
        <v>0</v>
      </c>
      <c r="N579" s="49">
        <f>N13+N194+N279+N292+N313+N326+N355+N435+N448+N461+N490+N503+N524+N537+N550</f>
        <v>0</v>
      </c>
      <c r="O579" s="86"/>
    </row>
    <row r="581" spans="1:15" ht="15.75">
      <c r="E581" s="58"/>
      <c r="F581" s="58"/>
      <c r="G581" s="58"/>
      <c r="H581" s="58"/>
      <c r="I581" s="58"/>
      <c r="J581" s="58"/>
      <c r="O581" s="5" t="s">
        <v>372</v>
      </c>
    </row>
    <row r="582" spans="1:15" ht="15.75">
      <c r="O582" s="5"/>
    </row>
  </sheetData>
  <mergeCells count="1318">
    <mergeCell ref="C163:C165"/>
    <mergeCell ref="D163:D165"/>
    <mergeCell ref="G147:G148"/>
    <mergeCell ref="H147:H148"/>
    <mergeCell ref="N147:N148"/>
    <mergeCell ref="M147:M148"/>
    <mergeCell ref="M1:O1"/>
    <mergeCell ref="M2:O2"/>
    <mergeCell ref="M3:O3"/>
    <mergeCell ref="M4:O4"/>
    <mergeCell ref="A538:A545"/>
    <mergeCell ref="B543:B545"/>
    <mergeCell ref="C543:C545"/>
    <mergeCell ref="D543:D545"/>
    <mergeCell ref="E543:E544"/>
    <mergeCell ref="F543:F544"/>
    <mergeCell ref="G543:G544"/>
    <mergeCell ref="H543:H544"/>
    <mergeCell ref="I543:L543"/>
    <mergeCell ref="M543:M544"/>
    <mergeCell ref="N543:N544"/>
    <mergeCell ref="B538:B542"/>
    <mergeCell ref="C538:C542"/>
    <mergeCell ref="H538:L538"/>
    <mergeCell ref="H539:L539"/>
    <mergeCell ref="F454:F455"/>
    <mergeCell ref="I155:L155"/>
    <mergeCell ref="M155:M156"/>
    <mergeCell ref="N155:N156"/>
    <mergeCell ref="A158:A165"/>
    <mergeCell ref="C158:C162"/>
    <mergeCell ref="H158:L158"/>
    <mergeCell ref="H159:L159"/>
    <mergeCell ref="H160:L160"/>
    <mergeCell ref="A142:A149"/>
    <mergeCell ref="I147:L147"/>
    <mergeCell ref="D155:D157"/>
    <mergeCell ref="E155:E156"/>
    <mergeCell ref="F155:F156"/>
    <mergeCell ref="G155:G156"/>
    <mergeCell ref="H155:H156"/>
    <mergeCell ref="M163:M164"/>
    <mergeCell ref="N163:N164"/>
    <mergeCell ref="E139:E140"/>
    <mergeCell ref="F139:F140"/>
    <mergeCell ref="G139:G140"/>
    <mergeCell ref="H139:H140"/>
    <mergeCell ref="I139:L139"/>
    <mergeCell ref="M139:M140"/>
    <mergeCell ref="N139:N140"/>
    <mergeCell ref="B142:B146"/>
    <mergeCell ref="B147:B149"/>
    <mergeCell ref="B150:B154"/>
    <mergeCell ref="B155:B157"/>
    <mergeCell ref="B158:B162"/>
    <mergeCell ref="B163:B165"/>
    <mergeCell ref="C142:C146"/>
    <mergeCell ref="H142:L142"/>
    <mergeCell ref="H143:L143"/>
    <mergeCell ref="H144:L144"/>
    <mergeCell ref="H145:L145"/>
    <mergeCell ref="H146:L146"/>
    <mergeCell ref="C147:C149"/>
    <mergeCell ref="D147:D149"/>
    <mergeCell ref="A150:A157"/>
    <mergeCell ref="C150:C154"/>
    <mergeCell ref="H150:L150"/>
    <mergeCell ref="H151:L151"/>
    <mergeCell ref="H152:L152"/>
    <mergeCell ref="H153:L153"/>
    <mergeCell ref="H154:L154"/>
    <mergeCell ref="C155:C157"/>
    <mergeCell ref="A134:A141"/>
    <mergeCell ref="B134:B138"/>
    <mergeCell ref="C134:C138"/>
    <mergeCell ref="H134:L134"/>
    <mergeCell ref="H135:L135"/>
    <mergeCell ref="H136:L136"/>
    <mergeCell ref="H137:L137"/>
    <mergeCell ref="H138:L138"/>
    <mergeCell ref="B139:B141"/>
    <mergeCell ref="E123:E124"/>
    <mergeCell ref="F123:F124"/>
    <mergeCell ref="G123:G124"/>
    <mergeCell ref="H123:H124"/>
    <mergeCell ref="I123:L123"/>
    <mergeCell ref="E147:E148"/>
    <mergeCell ref="F147:F148"/>
    <mergeCell ref="A126:A133"/>
    <mergeCell ref="B126:B130"/>
    <mergeCell ref="C126:C130"/>
    <mergeCell ref="H126:L126"/>
    <mergeCell ref="H127:L127"/>
    <mergeCell ref="H128:L128"/>
    <mergeCell ref="H129:L129"/>
    <mergeCell ref="H130:L130"/>
    <mergeCell ref="B131:B133"/>
    <mergeCell ref="C131:C133"/>
    <mergeCell ref="D131:D133"/>
    <mergeCell ref="E131:E132"/>
    <mergeCell ref="F131:F132"/>
    <mergeCell ref="G107:G108"/>
    <mergeCell ref="H107:H108"/>
    <mergeCell ref="I107:L107"/>
    <mergeCell ref="M107:M108"/>
    <mergeCell ref="N107:N108"/>
    <mergeCell ref="C139:C141"/>
    <mergeCell ref="D139:D141"/>
    <mergeCell ref="A110:A117"/>
    <mergeCell ref="B110:B114"/>
    <mergeCell ref="C110:C114"/>
    <mergeCell ref="H110:L110"/>
    <mergeCell ref="H111:L111"/>
    <mergeCell ref="H112:L112"/>
    <mergeCell ref="H113:L113"/>
    <mergeCell ref="H114:L114"/>
    <mergeCell ref="B115:B117"/>
    <mergeCell ref="C115:C117"/>
    <mergeCell ref="D115:D117"/>
    <mergeCell ref="E115:E116"/>
    <mergeCell ref="F115:F116"/>
    <mergeCell ref="N131:N132"/>
    <mergeCell ref="A118:A125"/>
    <mergeCell ref="B118:B122"/>
    <mergeCell ref="C118:C122"/>
    <mergeCell ref="H118:L118"/>
    <mergeCell ref="H119:L119"/>
    <mergeCell ref="H120:L120"/>
    <mergeCell ref="H121:L121"/>
    <mergeCell ref="H122:L122"/>
    <mergeCell ref="B123:B125"/>
    <mergeCell ref="C123:C125"/>
    <mergeCell ref="D123:D125"/>
    <mergeCell ref="N572:N573"/>
    <mergeCell ref="A533:A537"/>
    <mergeCell ref="B533:B537"/>
    <mergeCell ref="C533:C537"/>
    <mergeCell ref="F232:F233"/>
    <mergeCell ref="A78:A85"/>
    <mergeCell ref="B78:B82"/>
    <mergeCell ref="C78:C82"/>
    <mergeCell ref="H78:L78"/>
    <mergeCell ref="H79:L79"/>
    <mergeCell ref="H80:L80"/>
    <mergeCell ref="H81:L81"/>
    <mergeCell ref="H82:L82"/>
    <mergeCell ref="B83:B85"/>
    <mergeCell ref="C83:C85"/>
    <mergeCell ref="D83:D85"/>
    <mergeCell ref="E83:E84"/>
    <mergeCell ref="F83:F84"/>
    <mergeCell ref="G83:G84"/>
    <mergeCell ref="H83:H84"/>
    <mergeCell ref="I83:L83"/>
    <mergeCell ref="A86:A93"/>
    <mergeCell ref="B86:B90"/>
    <mergeCell ref="C86:C90"/>
    <mergeCell ref="H86:L86"/>
    <mergeCell ref="H87:L87"/>
    <mergeCell ref="H88:L88"/>
    <mergeCell ref="H89:L89"/>
    <mergeCell ref="H90:L90"/>
    <mergeCell ref="F483:F484"/>
    <mergeCell ref="F496:F497"/>
    <mergeCell ref="F509:F510"/>
    <mergeCell ref="A567:A574"/>
    <mergeCell ref="B567:B571"/>
    <mergeCell ref="C567:C571"/>
    <mergeCell ref="H567:L567"/>
    <mergeCell ref="H568:L568"/>
    <mergeCell ref="H569:L569"/>
    <mergeCell ref="H570:L570"/>
    <mergeCell ref="H571:L571"/>
    <mergeCell ref="B572:B574"/>
    <mergeCell ref="C572:C574"/>
    <mergeCell ref="D572:D574"/>
    <mergeCell ref="E572:E573"/>
    <mergeCell ref="F572:F573"/>
    <mergeCell ref="G572:G573"/>
    <mergeCell ref="H572:H573"/>
    <mergeCell ref="I572:L572"/>
    <mergeCell ref="E364:E365"/>
    <mergeCell ref="F364:F365"/>
    <mergeCell ref="G364:G365"/>
    <mergeCell ref="G388:G389"/>
    <mergeCell ref="A449:A456"/>
    <mergeCell ref="E372:E373"/>
    <mergeCell ref="D380:D382"/>
    <mergeCell ref="E380:E381"/>
    <mergeCell ref="A383:A390"/>
    <mergeCell ref="A367:A374"/>
    <mergeCell ref="C388:C390"/>
    <mergeCell ref="D388:D390"/>
    <mergeCell ref="E388:E389"/>
    <mergeCell ref="B372:B374"/>
    <mergeCell ref="C372:C374"/>
    <mergeCell ref="D404:D406"/>
    <mergeCell ref="M572:M573"/>
    <mergeCell ref="H540:L540"/>
    <mergeCell ref="H541:L541"/>
    <mergeCell ref="B267:B271"/>
    <mergeCell ref="C267:C271"/>
    <mergeCell ref="H267:L267"/>
    <mergeCell ref="H268:L268"/>
    <mergeCell ref="H269:L269"/>
    <mergeCell ref="H270:L270"/>
    <mergeCell ref="H271:L271"/>
    <mergeCell ref="B272:B274"/>
    <mergeCell ref="C272:C274"/>
    <mergeCell ref="D272:D274"/>
    <mergeCell ref="E272:E273"/>
    <mergeCell ref="F272:F273"/>
    <mergeCell ref="G272:G273"/>
    <mergeCell ref="H272:H273"/>
    <mergeCell ref="F467:F468"/>
    <mergeCell ref="F475:F476"/>
    <mergeCell ref="F380:F381"/>
    <mergeCell ref="F388:F389"/>
    <mergeCell ref="B288:B292"/>
    <mergeCell ref="B436:B440"/>
    <mergeCell ref="C436:C440"/>
    <mergeCell ref="B449:B453"/>
    <mergeCell ref="H375:L375"/>
    <mergeCell ref="E348:E349"/>
    <mergeCell ref="B335:B339"/>
    <mergeCell ref="H335:L335"/>
    <mergeCell ref="H336:L336"/>
    <mergeCell ref="H337:L337"/>
    <mergeCell ref="H338:L338"/>
    <mergeCell ref="M91:M92"/>
    <mergeCell ref="B91:B93"/>
    <mergeCell ref="C91:C93"/>
    <mergeCell ref="D91:D93"/>
    <mergeCell ref="H99:H100"/>
    <mergeCell ref="I99:L99"/>
    <mergeCell ref="E163:E164"/>
    <mergeCell ref="F163:F164"/>
    <mergeCell ref="G163:G164"/>
    <mergeCell ref="H163:H164"/>
    <mergeCell ref="I163:L163"/>
    <mergeCell ref="H197:L197"/>
    <mergeCell ref="H198:L198"/>
    <mergeCell ref="H199:L199"/>
    <mergeCell ref="N115:N116"/>
    <mergeCell ref="A102:A109"/>
    <mergeCell ref="M123:M124"/>
    <mergeCell ref="N123:N124"/>
    <mergeCell ref="F187:F188"/>
    <mergeCell ref="E99:E100"/>
    <mergeCell ref="F99:F100"/>
    <mergeCell ref="G99:G100"/>
    <mergeCell ref="H192:L192"/>
    <mergeCell ref="B102:B106"/>
    <mergeCell ref="C102:C106"/>
    <mergeCell ref="H102:L102"/>
    <mergeCell ref="H103:L103"/>
    <mergeCell ref="H104:L104"/>
    <mergeCell ref="H105:L105"/>
    <mergeCell ref="H106:L106"/>
    <mergeCell ref="B107:B109"/>
    <mergeCell ref="C107:C109"/>
    <mergeCell ref="H46:L46"/>
    <mergeCell ref="H58:L58"/>
    <mergeCell ref="H59:H60"/>
    <mergeCell ref="I59:L59"/>
    <mergeCell ref="N67:N68"/>
    <mergeCell ref="H63:L63"/>
    <mergeCell ref="H64:L64"/>
    <mergeCell ref="H65:L65"/>
    <mergeCell ref="H66:L66"/>
    <mergeCell ref="G67:G68"/>
    <mergeCell ref="H67:H68"/>
    <mergeCell ref="I67:L67"/>
    <mergeCell ref="M35:M36"/>
    <mergeCell ref="M51:M52"/>
    <mergeCell ref="H47:L47"/>
    <mergeCell ref="H48:L48"/>
    <mergeCell ref="H49:L49"/>
    <mergeCell ref="N43:N44"/>
    <mergeCell ref="G35:G36"/>
    <mergeCell ref="N51:N52"/>
    <mergeCell ref="H50:L50"/>
    <mergeCell ref="G51:G52"/>
    <mergeCell ref="N59:N60"/>
    <mergeCell ref="N35:N36"/>
    <mergeCell ref="I51:L51"/>
    <mergeCell ref="H54:L54"/>
    <mergeCell ref="H25:L25"/>
    <mergeCell ref="H26:L26"/>
    <mergeCell ref="H14:L14"/>
    <mergeCell ref="H15:L15"/>
    <mergeCell ref="H16:L16"/>
    <mergeCell ref="H17:L17"/>
    <mergeCell ref="H18:L18"/>
    <mergeCell ref="F19:F20"/>
    <mergeCell ref="F27:F28"/>
    <mergeCell ref="F35:F36"/>
    <mergeCell ref="F43:F44"/>
    <mergeCell ref="F51:F52"/>
    <mergeCell ref="F59:F60"/>
    <mergeCell ref="F67:F68"/>
    <mergeCell ref="M67:M68"/>
    <mergeCell ref="M99:M100"/>
    <mergeCell ref="G115:G116"/>
    <mergeCell ref="H115:H116"/>
    <mergeCell ref="I115:L115"/>
    <mergeCell ref="M115:M116"/>
    <mergeCell ref="H39:L39"/>
    <mergeCell ref="H40:L40"/>
    <mergeCell ref="H42:L42"/>
    <mergeCell ref="H43:H44"/>
    <mergeCell ref="I43:L43"/>
    <mergeCell ref="G19:G20"/>
    <mergeCell ref="M19:M20"/>
    <mergeCell ref="H51:H52"/>
    <mergeCell ref="H38:L38"/>
    <mergeCell ref="H27:H28"/>
    <mergeCell ref="I27:L27"/>
    <mergeCell ref="H30:L30"/>
    <mergeCell ref="A219:A226"/>
    <mergeCell ref="F264:F265"/>
    <mergeCell ref="G264:G265"/>
    <mergeCell ref="I75:L75"/>
    <mergeCell ref="A259:A266"/>
    <mergeCell ref="A267:A274"/>
    <mergeCell ref="M272:M273"/>
    <mergeCell ref="C293:C297"/>
    <mergeCell ref="E224:E225"/>
    <mergeCell ref="F224:F225"/>
    <mergeCell ref="N298:N299"/>
    <mergeCell ref="H289:L289"/>
    <mergeCell ref="M306:M307"/>
    <mergeCell ref="M319:M320"/>
    <mergeCell ref="M200:M201"/>
    <mergeCell ref="H193:L193"/>
    <mergeCell ref="H194:L194"/>
    <mergeCell ref="H195:L195"/>
    <mergeCell ref="H196:L196"/>
    <mergeCell ref="H206:L206"/>
    <mergeCell ref="H207:L207"/>
    <mergeCell ref="H296:L296"/>
    <mergeCell ref="H297:L297"/>
    <mergeCell ref="N200:N201"/>
    <mergeCell ref="N208:N209"/>
    <mergeCell ref="H213:L213"/>
    <mergeCell ref="H214:L214"/>
    <mergeCell ref="H215:L215"/>
    <mergeCell ref="H227:L227"/>
    <mergeCell ref="I131:L131"/>
    <mergeCell ref="M131:M132"/>
    <mergeCell ref="N83:N84"/>
    <mergeCell ref="N91:N92"/>
    <mergeCell ref="A94:A101"/>
    <mergeCell ref="B94:B98"/>
    <mergeCell ref="C94:C98"/>
    <mergeCell ref="H94:L94"/>
    <mergeCell ref="H95:L95"/>
    <mergeCell ref="H96:L96"/>
    <mergeCell ref="H97:L97"/>
    <mergeCell ref="H98:L98"/>
    <mergeCell ref="B99:B101"/>
    <mergeCell ref="C99:C101"/>
    <mergeCell ref="D99:D101"/>
    <mergeCell ref="F248:F249"/>
    <mergeCell ref="G131:G132"/>
    <mergeCell ref="H131:H132"/>
    <mergeCell ref="A280:A287"/>
    <mergeCell ref="A251:A258"/>
    <mergeCell ref="H174:L174"/>
    <mergeCell ref="A203:A210"/>
    <mergeCell ref="A235:A242"/>
    <mergeCell ref="B235:B239"/>
    <mergeCell ref="C235:C239"/>
    <mergeCell ref="H191:L191"/>
    <mergeCell ref="G208:G209"/>
    <mergeCell ref="E91:E92"/>
    <mergeCell ref="F91:F92"/>
    <mergeCell ref="G91:G92"/>
    <mergeCell ref="H91:H92"/>
    <mergeCell ref="I232:L232"/>
    <mergeCell ref="E107:E108"/>
    <mergeCell ref="F107:F108"/>
    <mergeCell ref="H231:L231"/>
    <mergeCell ref="M83:M84"/>
    <mergeCell ref="N99:N100"/>
    <mergeCell ref="C224:C226"/>
    <mergeCell ref="E264:E265"/>
    <mergeCell ref="D256:D258"/>
    <mergeCell ref="E256:E257"/>
    <mergeCell ref="G256:G257"/>
    <mergeCell ref="H256:H257"/>
    <mergeCell ref="A62:A69"/>
    <mergeCell ref="H62:L62"/>
    <mergeCell ref="B67:B69"/>
    <mergeCell ref="C67:C69"/>
    <mergeCell ref="A243:A250"/>
    <mergeCell ref="B243:B247"/>
    <mergeCell ref="C243:C247"/>
    <mergeCell ref="H243:L243"/>
    <mergeCell ref="H220:L220"/>
    <mergeCell ref="H221:L221"/>
    <mergeCell ref="H222:L222"/>
    <mergeCell ref="H223:L223"/>
    <mergeCell ref="H224:H225"/>
    <mergeCell ref="I224:L224"/>
    <mergeCell ref="H228:L228"/>
    <mergeCell ref="H229:L229"/>
    <mergeCell ref="I91:L91"/>
    <mergeCell ref="C62:C66"/>
    <mergeCell ref="D67:D69"/>
    <mergeCell ref="E67:E68"/>
    <mergeCell ref="F200:F201"/>
    <mergeCell ref="F208:F209"/>
    <mergeCell ref="B248:B250"/>
    <mergeCell ref="D107:D109"/>
    <mergeCell ref="H208:H209"/>
    <mergeCell ref="I208:L208"/>
    <mergeCell ref="H219:L219"/>
    <mergeCell ref="N272:N273"/>
    <mergeCell ref="H329:L329"/>
    <mergeCell ref="F340:F341"/>
    <mergeCell ref="H285:H286"/>
    <mergeCell ref="N232:N233"/>
    <mergeCell ref="G224:G225"/>
    <mergeCell ref="M224:M225"/>
    <mergeCell ref="N224:N225"/>
    <mergeCell ref="N264:N265"/>
    <mergeCell ref="M264:M265"/>
    <mergeCell ref="H259:L259"/>
    <mergeCell ref="I272:L272"/>
    <mergeCell ref="F216:F217"/>
    <mergeCell ref="B309:B313"/>
    <mergeCell ref="M248:M249"/>
    <mergeCell ref="N248:N249"/>
    <mergeCell ref="H305:L305"/>
    <mergeCell ref="N319:N320"/>
    <mergeCell ref="H324:L324"/>
    <mergeCell ref="F306:F307"/>
    <mergeCell ref="C288:C292"/>
    <mergeCell ref="H325:L325"/>
    <mergeCell ref="H326:L326"/>
    <mergeCell ref="H327:L327"/>
    <mergeCell ref="H328:L328"/>
    <mergeCell ref="F319:F320"/>
    <mergeCell ref="E232:E233"/>
    <mergeCell ref="C208:C210"/>
    <mergeCell ref="D208:D210"/>
    <mergeCell ref="H205:L205"/>
    <mergeCell ref="G348:G349"/>
    <mergeCell ref="M348:M349"/>
    <mergeCell ref="N348:N349"/>
    <mergeCell ref="E248:E249"/>
    <mergeCell ref="G248:G249"/>
    <mergeCell ref="H248:H249"/>
    <mergeCell ref="I248:L248"/>
    <mergeCell ref="H260:L260"/>
    <mergeCell ref="H261:L261"/>
    <mergeCell ref="H262:L262"/>
    <mergeCell ref="H263:L263"/>
    <mergeCell ref="B264:B266"/>
    <mergeCell ref="C264:C266"/>
    <mergeCell ref="D264:D266"/>
    <mergeCell ref="B256:B258"/>
    <mergeCell ref="C256:C258"/>
    <mergeCell ref="H216:H217"/>
    <mergeCell ref="I216:L216"/>
    <mergeCell ref="H230:L230"/>
    <mergeCell ref="H232:H233"/>
    <mergeCell ref="H235:L235"/>
    <mergeCell ref="N256:N257"/>
    <mergeCell ref="M298:M299"/>
    <mergeCell ref="D216:D218"/>
    <mergeCell ref="D224:D226"/>
    <mergeCell ref="B224:B226"/>
    <mergeCell ref="F240:F241"/>
    <mergeCell ref="G332:G333"/>
    <mergeCell ref="E298:E299"/>
    <mergeCell ref="G298:G299"/>
    <mergeCell ref="E332:E333"/>
    <mergeCell ref="A309:A313"/>
    <mergeCell ref="A288:A292"/>
    <mergeCell ref="B356:B360"/>
    <mergeCell ref="E319:E320"/>
    <mergeCell ref="D285:D287"/>
    <mergeCell ref="E285:E286"/>
    <mergeCell ref="N388:N389"/>
    <mergeCell ref="H367:L367"/>
    <mergeCell ref="H368:L368"/>
    <mergeCell ref="G396:G397"/>
    <mergeCell ref="H377:L377"/>
    <mergeCell ref="H369:L369"/>
    <mergeCell ref="F396:F397"/>
    <mergeCell ref="F372:F373"/>
    <mergeCell ref="M364:M365"/>
    <mergeCell ref="H330:L330"/>
    <mergeCell ref="F256:F257"/>
    <mergeCell ref="F285:F286"/>
    <mergeCell ref="F298:F299"/>
    <mergeCell ref="H343:L343"/>
    <mergeCell ref="H344:L344"/>
    <mergeCell ref="H345:L345"/>
    <mergeCell ref="H346:L346"/>
    <mergeCell ref="H347:L347"/>
    <mergeCell ref="H348:H349"/>
    <mergeCell ref="H358:L358"/>
    <mergeCell ref="H291:L291"/>
    <mergeCell ref="H292:L292"/>
    <mergeCell ref="H293:L293"/>
    <mergeCell ref="H294:L294"/>
    <mergeCell ref="I298:L298"/>
    <mergeCell ref="H295:L295"/>
    <mergeCell ref="A423:A430"/>
    <mergeCell ref="B423:B427"/>
    <mergeCell ref="C423:C427"/>
    <mergeCell ref="B388:B390"/>
    <mergeCell ref="E404:E405"/>
    <mergeCell ref="B391:B395"/>
    <mergeCell ref="C391:C395"/>
    <mergeCell ref="C367:C371"/>
    <mergeCell ref="B396:B398"/>
    <mergeCell ref="C396:C398"/>
    <mergeCell ref="B444:B448"/>
    <mergeCell ref="D412:D414"/>
    <mergeCell ref="A431:A435"/>
    <mergeCell ref="B431:B435"/>
    <mergeCell ref="C431:C435"/>
    <mergeCell ref="C444:C448"/>
    <mergeCell ref="E396:E397"/>
    <mergeCell ref="D396:D398"/>
    <mergeCell ref="B380:B382"/>
    <mergeCell ref="C380:C382"/>
    <mergeCell ref="A478:A485"/>
    <mergeCell ref="A343:A350"/>
    <mergeCell ref="B343:B347"/>
    <mergeCell ref="C343:C347"/>
    <mergeCell ref="C375:C379"/>
    <mergeCell ref="C383:C387"/>
    <mergeCell ref="B364:B366"/>
    <mergeCell ref="C364:C366"/>
    <mergeCell ref="C351:C355"/>
    <mergeCell ref="C356:C360"/>
    <mergeCell ref="B367:B371"/>
    <mergeCell ref="B375:B379"/>
    <mergeCell ref="B383:B387"/>
    <mergeCell ref="B486:B490"/>
    <mergeCell ref="C486:C490"/>
    <mergeCell ref="B457:B461"/>
    <mergeCell ref="A399:A406"/>
    <mergeCell ref="A407:A414"/>
    <mergeCell ref="A470:A477"/>
    <mergeCell ref="B404:B406"/>
    <mergeCell ref="B412:B414"/>
    <mergeCell ref="B399:B403"/>
    <mergeCell ref="C399:C403"/>
    <mergeCell ref="A415:A422"/>
    <mergeCell ref="B415:B419"/>
    <mergeCell ref="C415:C419"/>
    <mergeCell ref="A391:A398"/>
    <mergeCell ref="C457:C461"/>
    <mergeCell ref="A462:A469"/>
    <mergeCell ref="A444:A448"/>
    <mergeCell ref="A375:A382"/>
    <mergeCell ref="A436:A443"/>
    <mergeCell ref="O478:O485"/>
    <mergeCell ref="D467:D469"/>
    <mergeCell ref="E467:E468"/>
    <mergeCell ref="H491:L491"/>
    <mergeCell ref="H492:L492"/>
    <mergeCell ref="H493:L493"/>
    <mergeCell ref="H494:L494"/>
    <mergeCell ref="H495:L495"/>
    <mergeCell ref="A575:B579"/>
    <mergeCell ref="C575:C579"/>
    <mergeCell ref="O575:O579"/>
    <mergeCell ref="B512:B516"/>
    <mergeCell ref="C512:C516"/>
    <mergeCell ref="A499:A503"/>
    <mergeCell ref="B499:B503"/>
    <mergeCell ref="C499:C503"/>
    <mergeCell ref="O499:O503"/>
    <mergeCell ref="B504:B508"/>
    <mergeCell ref="C504:C508"/>
    <mergeCell ref="G509:G510"/>
    <mergeCell ref="M509:M510"/>
    <mergeCell ref="N509:N510"/>
    <mergeCell ref="C496:C498"/>
    <mergeCell ref="D496:D498"/>
    <mergeCell ref="E496:E497"/>
    <mergeCell ref="B509:B511"/>
    <mergeCell ref="C509:C511"/>
    <mergeCell ref="N496:N497"/>
    <mergeCell ref="H512:L512"/>
    <mergeCell ref="H513:L513"/>
    <mergeCell ref="H514:L514"/>
    <mergeCell ref="H506:L506"/>
    <mergeCell ref="A301:A308"/>
    <mergeCell ref="B306:B308"/>
    <mergeCell ref="A195:A202"/>
    <mergeCell ref="H459:L459"/>
    <mergeCell ref="H460:L460"/>
    <mergeCell ref="C467:C469"/>
    <mergeCell ref="G467:G468"/>
    <mergeCell ref="M467:M468"/>
    <mergeCell ref="B407:B411"/>
    <mergeCell ref="C407:C411"/>
    <mergeCell ref="B301:B305"/>
    <mergeCell ref="C301:C305"/>
    <mergeCell ref="B420:B422"/>
    <mergeCell ref="C420:C422"/>
    <mergeCell ref="D420:D422"/>
    <mergeCell ref="E420:E421"/>
    <mergeCell ref="G420:G421"/>
    <mergeCell ref="M420:M421"/>
    <mergeCell ref="H416:L416"/>
    <mergeCell ref="H417:L417"/>
    <mergeCell ref="M412:M413"/>
    <mergeCell ref="B322:B326"/>
    <mergeCell ref="B327:B331"/>
    <mergeCell ref="C195:C199"/>
    <mergeCell ref="A227:A234"/>
    <mergeCell ref="H317:L317"/>
    <mergeCell ref="H318:L318"/>
    <mergeCell ref="H319:H320"/>
    <mergeCell ref="I319:L319"/>
    <mergeCell ref="B208:B210"/>
    <mergeCell ref="H211:L211"/>
    <mergeCell ref="H204:L204"/>
    <mergeCell ref="E208:E209"/>
    <mergeCell ref="B216:B218"/>
    <mergeCell ref="E240:E241"/>
    <mergeCell ref="G240:G241"/>
    <mergeCell ref="H240:H241"/>
    <mergeCell ref="I240:L240"/>
    <mergeCell ref="I306:L306"/>
    <mergeCell ref="H301:L301"/>
    <mergeCell ref="H302:L302"/>
    <mergeCell ref="H303:L303"/>
    <mergeCell ref="H304:L304"/>
    <mergeCell ref="B259:B263"/>
    <mergeCell ref="C259:C263"/>
    <mergeCell ref="H264:H265"/>
    <mergeCell ref="A322:A326"/>
    <mergeCell ref="C30:C34"/>
    <mergeCell ref="B35:B37"/>
    <mergeCell ref="E51:E52"/>
    <mergeCell ref="A54:A61"/>
    <mergeCell ref="C59:C61"/>
    <mergeCell ref="G59:G60"/>
    <mergeCell ref="H190:L190"/>
    <mergeCell ref="G306:G307"/>
    <mergeCell ref="D59:D61"/>
    <mergeCell ref="E59:E60"/>
    <mergeCell ref="B70:B74"/>
    <mergeCell ref="C70:C74"/>
    <mergeCell ref="H31:L31"/>
    <mergeCell ref="H32:L32"/>
    <mergeCell ref="H33:L33"/>
    <mergeCell ref="H34:L34"/>
    <mergeCell ref="B187:B189"/>
    <mergeCell ref="H339:L339"/>
    <mergeCell ref="H340:H341"/>
    <mergeCell ref="I340:L340"/>
    <mergeCell ref="D298:D300"/>
    <mergeCell ref="H314:L314"/>
    <mergeCell ref="H315:L315"/>
    <mergeCell ref="H316:L316"/>
    <mergeCell ref="H322:L322"/>
    <mergeCell ref="H323:L323"/>
    <mergeCell ref="E306:E307"/>
    <mergeCell ref="D306:D308"/>
    <mergeCell ref="H298:H299"/>
    <mergeCell ref="A351:A355"/>
    <mergeCell ref="B195:B199"/>
    <mergeCell ref="B203:B207"/>
    <mergeCell ref="C203:C207"/>
    <mergeCell ref="B200:B202"/>
    <mergeCell ref="H212:L212"/>
    <mergeCell ref="I348:L348"/>
    <mergeCell ref="B280:B284"/>
    <mergeCell ref="C280:C284"/>
    <mergeCell ref="E200:E201"/>
    <mergeCell ref="G200:G201"/>
    <mergeCell ref="G232:G233"/>
    <mergeCell ref="B251:B255"/>
    <mergeCell ref="C251:C255"/>
    <mergeCell ref="B275:B279"/>
    <mergeCell ref="H236:L236"/>
    <mergeCell ref="H237:L237"/>
    <mergeCell ref="H238:L238"/>
    <mergeCell ref="H239:L239"/>
    <mergeCell ref="B240:B242"/>
    <mergeCell ref="N19:N20"/>
    <mergeCell ref="N27:N28"/>
    <mergeCell ref="H24:L24"/>
    <mergeCell ref="A14:A21"/>
    <mergeCell ref="M216:M217"/>
    <mergeCell ref="N216:N217"/>
    <mergeCell ref="C14:C18"/>
    <mergeCell ref="M232:M233"/>
    <mergeCell ref="B19:B21"/>
    <mergeCell ref="M27:M28"/>
    <mergeCell ref="A190:A194"/>
    <mergeCell ref="B190:B194"/>
    <mergeCell ref="G27:G28"/>
    <mergeCell ref="M59:M60"/>
    <mergeCell ref="A30:A37"/>
    <mergeCell ref="B30:B34"/>
    <mergeCell ref="C38:C42"/>
    <mergeCell ref="B46:B50"/>
    <mergeCell ref="C46:C50"/>
    <mergeCell ref="E43:E44"/>
    <mergeCell ref="C19:C21"/>
    <mergeCell ref="D19:D21"/>
    <mergeCell ref="B38:B42"/>
    <mergeCell ref="E19:E20"/>
    <mergeCell ref="C54:C58"/>
    <mergeCell ref="G43:G44"/>
    <mergeCell ref="M43:M44"/>
    <mergeCell ref="B43:B45"/>
    <mergeCell ref="C43:C45"/>
    <mergeCell ref="D43:D45"/>
    <mergeCell ref="B14:B18"/>
    <mergeCell ref="B54:B58"/>
    <mergeCell ref="A5:O5"/>
    <mergeCell ref="A6:A7"/>
    <mergeCell ref="B6:B7"/>
    <mergeCell ref="C6:C7"/>
    <mergeCell ref="D6:D7"/>
    <mergeCell ref="E6:E7"/>
    <mergeCell ref="O6:O7"/>
    <mergeCell ref="H7:L7"/>
    <mergeCell ref="O9:O13"/>
    <mergeCell ref="B9:B13"/>
    <mergeCell ref="A9:A13"/>
    <mergeCell ref="H8:L8"/>
    <mergeCell ref="H9:L9"/>
    <mergeCell ref="H10:L10"/>
    <mergeCell ref="H11:L11"/>
    <mergeCell ref="H12:L12"/>
    <mergeCell ref="H13:L13"/>
    <mergeCell ref="C9:C13"/>
    <mergeCell ref="F6:N6"/>
    <mergeCell ref="B491:B495"/>
    <mergeCell ref="C491:C495"/>
    <mergeCell ref="B219:B223"/>
    <mergeCell ref="C219:C223"/>
    <mergeCell ref="C483:C485"/>
    <mergeCell ref="C404:C406"/>
    <mergeCell ref="C412:C414"/>
    <mergeCell ref="B298:B300"/>
    <mergeCell ref="C298:C300"/>
    <mergeCell ref="C314:C318"/>
    <mergeCell ref="N420:N421"/>
    <mergeCell ref="N454:N455"/>
    <mergeCell ref="M404:M405"/>
    <mergeCell ref="N404:N405"/>
    <mergeCell ref="H387:L387"/>
    <mergeCell ref="H388:H389"/>
    <mergeCell ref="I388:L388"/>
    <mergeCell ref="H384:L384"/>
    <mergeCell ref="H385:L385"/>
    <mergeCell ref="H386:L386"/>
    <mergeCell ref="G372:G373"/>
    <mergeCell ref="H396:H397"/>
    <mergeCell ref="I396:L396"/>
    <mergeCell ref="H457:L457"/>
    <mergeCell ref="H458:L458"/>
    <mergeCell ref="C319:C321"/>
    <mergeCell ref="G483:G484"/>
    <mergeCell ref="H480:L480"/>
    <mergeCell ref="G319:G320"/>
    <mergeCell ref="N306:N307"/>
    <mergeCell ref="H309:L309"/>
    <mergeCell ref="F332:F333"/>
    <mergeCell ref="N467:N468"/>
    <mergeCell ref="H378:L378"/>
    <mergeCell ref="D340:D342"/>
    <mergeCell ref="D319:D321"/>
    <mergeCell ref="E412:E413"/>
    <mergeCell ref="G412:G413"/>
    <mergeCell ref="H394:L394"/>
    <mergeCell ref="H395:L395"/>
    <mergeCell ref="D372:D374"/>
    <mergeCell ref="M380:M381"/>
    <mergeCell ref="I285:L285"/>
    <mergeCell ref="H288:L288"/>
    <mergeCell ref="E340:E341"/>
    <mergeCell ref="G340:G341"/>
    <mergeCell ref="M340:M341"/>
    <mergeCell ref="N340:N341"/>
    <mergeCell ref="H356:L356"/>
    <mergeCell ref="H357:L357"/>
    <mergeCell ref="H353:L353"/>
    <mergeCell ref="M441:M442"/>
    <mergeCell ref="N441:N442"/>
    <mergeCell ref="H359:L359"/>
    <mergeCell ref="G285:G286"/>
    <mergeCell ref="N396:N397"/>
    <mergeCell ref="G404:G405"/>
    <mergeCell ref="H380:H381"/>
    <mergeCell ref="H306:H307"/>
    <mergeCell ref="F361:F362"/>
    <mergeCell ref="D364:D366"/>
    <mergeCell ref="G361:G362"/>
    <mergeCell ref="H290:L290"/>
    <mergeCell ref="D348:D350"/>
    <mergeCell ref="D27:D29"/>
    <mergeCell ref="A293:A300"/>
    <mergeCell ref="A327:A334"/>
    <mergeCell ref="A22:A29"/>
    <mergeCell ref="B22:B26"/>
    <mergeCell ref="C22:C26"/>
    <mergeCell ref="B27:B29"/>
    <mergeCell ref="C27:C29"/>
    <mergeCell ref="A275:A279"/>
    <mergeCell ref="A46:A53"/>
    <mergeCell ref="B340:B342"/>
    <mergeCell ref="C340:C342"/>
    <mergeCell ref="B211:B215"/>
    <mergeCell ref="C211:C215"/>
    <mergeCell ref="B232:B234"/>
    <mergeCell ref="B293:B297"/>
    <mergeCell ref="A174:A181"/>
    <mergeCell ref="B174:B178"/>
    <mergeCell ref="C174:C178"/>
    <mergeCell ref="C187:C189"/>
    <mergeCell ref="A166:A173"/>
    <mergeCell ref="B166:B170"/>
    <mergeCell ref="B171:B173"/>
    <mergeCell ref="C166:C170"/>
    <mergeCell ref="A211:A218"/>
    <mergeCell ref="B285:B287"/>
    <mergeCell ref="C285:C287"/>
    <mergeCell ref="A335:A342"/>
    <mergeCell ref="B59:B61"/>
    <mergeCell ref="C232:C234"/>
    <mergeCell ref="C309:C313"/>
    <mergeCell ref="A70:A77"/>
    <mergeCell ref="C240:C242"/>
    <mergeCell ref="B62:B66"/>
    <mergeCell ref="B75:B77"/>
    <mergeCell ref="C75:C77"/>
    <mergeCell ref="D75:D77"/>
    <mergeCell ref="E75:E76"/>
    <mergeCell ref="F75:F76"/>
    <mergeCell ref="G75:G76"/>
    <mergeCell ref="A38:A45"/>
    <mergeCell ref="B51:B53"/>
    <mergeCell ref="C51:C53"/>
    <mergeCell ref="N428:N429"/>
    <mergeCell ref="M240:M241"/>
    <mergeCell ref="M75:M76"/>
    <mergeCell ref="N75:N76"/>
    <mergeCell ref="H168:L168"/>
    <mergeCell ref="H75:H76"/>
    <mergeCell ref="H392:L392"/>
    <mergeCell ref="H393:L393"/>
    <mergeCell ref="H376:L376"/>
    <mergeCell ref="M388:M389"/>
    <mergeCell ref="A182:A189"/>
    <mergeCell ref="B182:B186"/>
    <mergeCell ref="C182:C186"/>
    <mergeCell ref="D240:D242"/>
    <mergeCell ref="D200:D202"/>
    <mergeCell ref="G187:G188"/>
    <mergeCell ref="A356:A366"/>
    <mergeCell ref="H278:L278"/>
    <mergeCell ref="H279:L279"/>
    <mergeCell ref="H280:L280"/>
    <mergeCell ref="C190:C194"/>
    <mergeCell ref="E27:E28"/>
    <mergeCell ref="H41:L41"/>
    <mergeCell ref="E216:E217"/>
    <mergeCell ref="G216:G217"/>
    <mergeCell ref="D51:D53"/>
    <mergeCell ref="H175:L175"/>
    <mergeCell ref="H176:L176"/>
    <mergeCell ref="H177:L177"/>
    <mergeCell ref="H178:L178"/>
    <mergeCell ref="A314:A321"/>
    <mergeCell ref="D332:D334"/>
    <mergeCell ref="B227:B231"/>
    <mergeCell ref="C227:C231"/>
    <mergeCell ref="N412:N413"/>
    <mergeCell ref="H418:L418"/>
    <mergeCell ref="H419:L419"/>
    <mergeCell ref="H420:H421"/>
    <mergeCell ref="I420:L420"/>
    <mergeCell ref="C35:C37"/>
    <mergeCell ref="D35:D37"/>
    <mergeCell ref="E35:E36"/>
    <mergeCell ref="H35:H36"/>
    <mergeCell ref="I35:L35"/>
    <mergeCell ref="B179:B181"/>
    <mergeCell ref="C179:C181"/>
    <mergeCell ref="D179:D181"/>
    <mergeCell ref="M396:M397"/>
    <mergeCell ref="M208:M209"/>
    <mergeCell ref="M372:M373"/>
    <mergeCell ref="N372:N373"/>
    <mergeCell ref="H383:L383"/>
    <mergeCell ref="H391:L391"/>
    <mergeCell ref="H19:H20"/>
    <mergeCell ref="I19:L19"/>
    <mergeCell ref="H22:L22"/>
    <mergeCell ref="H23:L23"/>
    <mergeCell ref="H370:L370"/>
    <mergeCell ref="H371:L371"/>
    <mergeCell ref="H372:H373"/>
    <mergeCell ref="I372:L372"/>
    <mergeCell ref="M179:M180"/>
    <mergeCell ref="N179:N180"/>
    <mergeCell ref="N240:N241"/>
    <mergeCell ref="H364:H365"/>
    <mergeCell ref="I364:L364"/>
    <mergeCell ref="M361:M362"/>
    <mergeCell ref="N361:N362"/>
    <mergeCell ref="H360:L360"/>
    <mergeCell ref="H361:H362"/>
    <mergeCell ref="I361:L361"/>
    <mergeCell ref="H351:L351"/>
    <mergeCell ref="H352:L352"/>
    <mergeCell ref="H182:L182"/>
    <mergeCell ref="H183:L183"/>
    <mergeCell ref="H184:L184"/>
    <mergeCell ref="H185:L185"/>
    <mergeCell ref="H186:L186"/>
    <mergeCell ref="H187:H188"/>
    <mergeCell ref="I187:L187"/>
    <mergeCell ref="H332:H333"/>
    <mergeCell ref="I332:L332"/>
    <mergeCell ref="H251:L251"/>
    <mergeCell ref="H276:L276"/>
    <mergeCell ref="H277:L277"/>
    <mergeCell ref="I496:L496"/>
    <mergeCell ref="H55:L55"/>
    <mergeCell ref="H56:L56"/>
    <mergeCell ref="H57:L57"/>
    <mergeCell ref="H179:H180"/>
    <mergeCell ref="I179:L179"/>
    <mergeCell ref="H70:L70"/>
    <mergeCell ref="H71:L71"/>
    <mergeCell ref="H72:L72"/>
    <mergeCell ref="H73:L73"/>
    <mergeCell ref="H74:L74"/>
    <mergeCell ref="H166:L166"/>
    <mergeCell ref="H167:L167"/>
    <mergeCell ref="H436:L436"/>
    <mergeCell ref="I412:L412"/>
    <mergeCell ref="H354:L354"/>
    <mergeCell ref="H355:L355"/>
    <mergeCell ref="H200:H201"/>
    <mergeCell ref="H161:L161"/>
    <mergeCell ref="H162:L162"/>
    <mergeCell ref="H252:L252"/>
    <mergeCell ref="H253:L253"/>
    <mergeCell ref="H254:L254"/>
    <mergeCell ref="H255:L255"/>
    <mergeCell ref="H434:L434"/>
    <mergeCell ref="H435:L435"/>
    <mergeCell ref="H415:L415"/>
    <mergeCell ref="H203:L203"/>
    <mergeCell ref="I404:L404"/>
    <mergeCell ref="H244:L244"/>
    <mergeCell ref="H246:L246"/>
    <mergeCell ref="H247:L247"/>
    <mergeCell ref="H578:L578"/>
    <mergeCell ref="H579:L579"/>
    <mergeCell ref="H516:L516"/>
    <mergeCell ref="H517:H518"/>
    <mergeCell ref="I517:L517"/>
    <mergeCell ref="H461:L461"/>
    <mergeCell ref="H462:L462"/>
    <mergeCell ref="H463:L463"/>
    <mergeCell ref="H464:L464"/>
    <mergeCell ref="H465:L465"/>
    <mergeCell ref="H466:L466"/>
    <mergeCell ref="H467:H468"/>
    <mergeCell ref="I467:L467"/>
    <mergeCell ref="H470:L470"/>
    <mergeCell ref="H471:L471"/>
    <mergeCell ref="H472:L472"/>
    <mergeCell ref="H575:L575"/>
    <mergeCell ref="H576:L576"/>
    <mergeCell ref="H577:L577"/>
    <mergeCell ref="H530:H531"/>
    <mergeCell ref="I530:L530"/>
    <mergeCell ref="H504:L504"/>
    <mergeCell ref="H505:L505"/>
    <mergeCell ref="H502:L502"/>
    <mergeCell ref="H503:L503"/>
    <mergeCell ref="H542:L542"/>
    <mergeCell ref="H533:L533"/>
    <mergeCell ref="H534:L534"/>
    <mergeCell ref="H535:L535"/>
    <mergeCell ref="H536:L536"/>
    <mergeCell ref="H537:L537"/>
    <mergeCell ref="H486:L486"/>
    <mergeCell ref="A520:A524"/>
    <mergeCell ref="B520:B524"/>
    <mergeCell ref="H523:L523"/>
    <mergeCell ref="H524:L524"/>
    <mergeCell ref="A512:A519"/>
    <mergeCell ref="A491:A498"/>
    <mergeCell ref="A504:A511"/>
    <mergeCell ref="B517:B519"/>
    <mergeCell ref="C517:C519"/>
    <mergeCell ref="D509:D511"/>
    <mergeCell ref="E509:E510"/>
    <mergeCell ref="A486:A490"/>
    <mergeCell ref="A457:A461"/>
    <mergeCell ref="H499:L499"/>
    <mergeCell ref="H500:L500"/>
    <mergeCell ref="H454:H455"/>
    <mergeCell ref="I454:L454"/>
    <mergeCell ref="D517:D519"/>
    <mergeCell ref="H487:L487"/>
    <mergeCell ref="H488:L488"/>
    <mergeCell ref="H489:L489"/>
    <mergeCell ref="H490:L490"/>
    <mergeCell ref="B478:B482"/>
    <mergeCell ref="C478:C482"/>
    <mergeCell ref="B470:B474"/>
    <mergeCell ref="C470:C474"/>
    <mergeCell ref="H478:L478"/>
    <mergeCell ref="H479:L479"/>
    <mergeCell ref="E483:E484"/>
    <mergeCell ref="D483:D485"/>
    <mergeCell ref="B483:B485"/>
    <mergeCell ref="H483:H484"/>
    <mergeCell ref="C449:C453"/>
    <mergeCell ref="B475:B477"/>
    <mergeCell ref="C475:C477"/>
    <mergeCell ref="D475:D477"/>
    <mergeCell ref="E475:E476"/>
    <mergeCell ref="G475:G476"/>
    <mergeCell ref="C428:C430"/>
    <mergeCell ref="D428:D430"/>
    <mergeCell ref="E428:E429"/>
    <mergeCell ref="G428:G429"/>
    <mergeCell ref="H428:H429"/>
    <mergeCell ref="I428:L428"/>
    <mergeCell ref="H437:L437"/>
    <mergeCell ref="H438:L438"/>
    <mergeCell ref="H439:L439"/>
    <mergeCell ref="H440:L440"/>
    <mergeCell ref="B441:B443"/>
    <mergeCell ref="C441:C443"/>
    <mergeCell ref="D441:D443"/>
    <mergeCell ref="E441:E442"/>
    <mergeCell ref="G441:G442"/>
    <mergeCell ref="H441:H442"/>
    <mergeCell ref="I441:L441"/>
    <mergeCell ref="H431:L431"/>
    <mergeCell ref="B454:B456"/>
    <mergeCell ref="C454:C456"/>
    <mergeCell ref="D454:D456"/>
    <mergeCell ref="E454:E455"/>
    <mergeCell ref="G454:G455"/>
    <mergeCell ref="B467:B469"/>
    <mergeCell ref="B462:B466"/>
    <mergeCell ref="B428:B430"/>
    <mergeCell ref="H521:L521"/>
    <mergeCell ref="H522:L522"/>
    <mergeCell ref="B525:B529"/>
    <mergeCell ref="C525:C529"/>
    <mergeCell ref="C462:C466"/>
    <mergeCell ref="E517:E518"/>
    <mergeCell ref="M454:M455"/>
    <mergeCell ref="I475:L475"/>
    <mergeCell ref="G496:G497"/>
    <mergeCell ref="M496:M497"/>
    <mergeCell ref="H501:L501"/>
    <mergeCell ref="M517:M518"/>
    <mergeCell ref="N517:N518"/>
    <mergeCell ref="B496:B498"/>
    <mergeCell ref="F517:F518"/>
    <mergeCell ref="G517:G518"/>
    <mergeCell ref="H515:L515"/>
    <mergeCell ref="H496:H497"/>
    <mergeCell ref="M483:M484"/>
    <mergeCell ref="N483:N484"/>
    <mergeCell ref="I483:L483"/>
    <mergeCell ref="H481:L481"/>
    <mergeCell ref="H482:L482"/>
    <mergeCell ref="M475:M476"/>
    <mergeCell ref="N475:N476"/>
    <mergeCell ref="H473:L473"/>
    <mergeCell ref="H474:L474"/>
    <mergeCell ref="H475:H476"/>
    <mergeCell ref="H507:L507"/>
    <mergeCell ref="H508:L508"/>
    <mergeCell ref="H509:H510"/>
    <mergeCell ref="I509:L509"/>
    <mergeCell ref="O391:O398"/>
    <mergeCell ref="O288:O292"/>
    <mergeCell ref="O322:O326"/>
    <mergeCell ref="O351:O355"/>
    <mergeCell ref="F348:F349"/>
    <mergeCell ref="B332:B334"/>
    <mergeCell ref="I380:L380"/>
    <mergeCell ref="H275:L275"/>
    <mergeCell ref="H379:L379"/>
    <mergeCell ref="I256:L256"/>
    <mergeCell ref="M256:M257"/>
    <mergeCell ref="N285:N286"/>
    <mergeCell ref="O335:O342"/>
    <mergeCell ref="O343:O350"/>
    <mergeCell ref="O356:O366"/>
    <mergeCell ref="O367:O374"/>
    <mergeCell ref="C275:C279"/>
    <mergeCell ref="O375:O382"/>
    <mergeCell ref="O383:O390"/>
    <mergeCell ref="M285:M286"/>
    <mergeCell ref="H281:L281"/>
    <mergeCell ref="H282:L282"/>
    <mergeCell ref="H283:L283"/>
    <mergeCell ref="H284:L284"/>
    <mergeCell ref="O327:O334"/>
    <mergeCell ref="C332:C334"/>
    <mergeCell ref="B351:B355"/>
    <mergeCell ref="I264:L264"/>
    <mergeCell ref="C335:C339"/>
    <mergeCell ref="B348:B350"/>
    <mergeCell ref="C348:C350"/>
    <mergeCell ref="H331:L331"/>
    <mergeCell ref="B361:B363"/>
    <mergeCell ref="C361:C363"/>
    <mergeCell ref="D361:D363"/>
    <mergeCell ref="E361:E362"/>
    <mergeCell ref="B314:B318"/>
    <mergeCell ref="B319:B321"/>
    <mergeCell ref="C322:C326"/>
    <mergeCell ref="C327:C331"/>
    <mergeCell ref="D556:D558"/>
    <mergeCell ref="E556:E557"/>
    <mergeCell ref="G556:G557"/>
    <mergeCell ref="H556:H557"/>
    <mergeCell ref="I556:L556"/>
    <mergeCell ref="A525:A532"/>
    <mergeCell ref="H525:L525"/>
    <mergeCell ref="H526:L526"/>
    <mergeCell ref="H527:L527"/>
    <mergeCell ref="H528:L528"/>
    <mergeCell ref="H529:L529"/>
    <mergeCell ref="B530:B532"/>
    <mergeCell ref="C530:C532"/>
    <mergeCell ref="D530:D532"/>
    <mergeCell ref="E530:E531"/>
    <mergeCell ref="G530:G531"/>
    <mergeCell ref="F530:F531"/>
    <mergeCell ref="H551:L551"/>
    <mergeCell ref="H552:L552"/>
    <mergeCell ref="H553:L553"/>
    <mergeCell ref="H554:L554"/>
    <mergeCell ref="H555:L555"/>
    <mergeCell ref="B556:B558"/>
    <mergeCell ref="C556:C558"/>
    <mergeCell ref="M556:M557"/>
    <mergeCell ref="N556:N557"/>
    <mergeCell ref="F556:F557"/>
    <mergeCell ref="A546:A550"/>
    <mergeCell ref="B546:B550"/>
    <mergeCell ref="C546:C550"/>
    <mergeCell ref="H546:L546"/>
    <mergeCell ref="H547:L547"/>
    <mergeCell ref="H548:L548"/>
    <mergeCell ref="H549:L549"/>
    <mergeCell ref="H550:L550"/>
    <mergeCell ref="C520:C524"/>
    <mergeCell ref="H520:L520"/>
    <mergeCell ref="A559:A566"/>
    <mergeCell ref="B559:B563"/>
    <mergeCell ref="C559:C563"/>
    <mergeCell ref="H559:L559"/>
    <mergeCell ref="H560:L560"/>
    <mergeCell ref="H561:L561"/>
    <mergeCell ref="H562:L562"/>
    <mergeCell ref="H563:L563"/>
    <mergeCell ref="B564:B566"/>
    <mergeCell ref="C564:C566"/>
    <mergeCell ref="D564:D566"/>
    <mergeCell ref="E564:E565"/>
    <mergeCell ref="G564:G565"/>
    <mergeCell ref="H564:H565"/>
    <mergeCell ref="I564:L564"/>
    <mergeCell ref="M564:M565"/>
    <mergeCell ref="A551:A558"/>
    <mergeCell ref="B551:B555"/>
    <mergeCell ref="C551:C555"/>
    <mergeCell ref="O14:O21"/>
    <mergeCell ref="O22:O29"/>
    <mergeCell ref="O30:O37"/>
    <mergeCell ref="O38:O45"/>
    <mergeCell ref="O46:O53"/>
    <mergeCell ref="O54:O61"/>
    <mergeCell ref="O62:O69"/>
    <mergeCell ref="O78:O85"/>
    <mergeCell ref="O86:O93"/>
    <mergeCell ref="O94:O101"/>
    <mergeCell ref="O102:O109"/>
    <mergeCell ref="O110:O117"/>
    <mergeCell ref="O118:O125"/>
    <mergeCell ref="O126:O133"/>
    <mergeCell ref="O134:O141"/>
    <mergeCell ref="O142:O149"/>
    <mergeCell ref="O259:O266"/>
    <mergeCell ref="O150:O157"/>
    <mergeCell ref="O158:O165"/>
    <mergeCell ref="O219:O226"/>
    <mergeCell ref="O227:O234"/>
    <mergeCell ref="O235:O242"/>
    <mergeCell ref="O243:O250"/>
    <mergeCell ref="O251:O258"/>
    <mergeCell ref="O70:O77"/>
    <mergeCell ref="O166:O173"/>
    <mergeCell ref="O174:O181"/>
    <mergeCell ref="O182:O189"/>
    <mergeCell ref="O195:O202"/>
    <mergeCell ref="O203:O210"/>
    <mergeCell ref="O211:O218"/>
    <mergeCell ref="O190:O194"/>
    <mergeCell ref="O567:O574"/>
    <mergeCell ref="O559:O566"/>
    <mergeCell ref="O551:O558"/>
    <mergeCell ref="H313:L313"/>
    <mergeCell ref="H312:L312"/>
    <mergeCell ref="H311:L311"/>
    <mergeCell ref="H310:L310"/>
    <mergeCell ref="H448:L448"/>
    <mergeCell ref="H447:L447"/>
    <mergeCell ref="H446:L446"/>
    <mergeCell ref="H445:L445"/>
    <mergeCell ref="H453:L453"/>
    <mergeCell ref="H452:L452"/>
    <mergeCell ref="H451:L451"/>
    <mergeCell ref="H450:L450"/>
    <mergeCell ref="M332:M333"/>
    <mergeCell ref="N332:N333"/>
    <mergeCell ref="F399:N403"/>
    <mergeCell ref="F407:N411"/>
    <mergeCell ref="N364:N365"/>
    <mergeCell ref="O491:O498"/>
    <mergeCell ref="O504:O511"/>
    <mergeCell ref="O512:O519"/>
    <mergeCell ref="O520:O524"/>
    <mergeCell ref="O314:O321"/>
    <mergeCell ref="O486:O490"/>
    <mergeCell ref="O462:O469"/>
    <mergeCell ref="O470:O477"/>
    <mergeCell ref="H412:H413"/>
    <mergeCell ref="H404:H405"/>
    <mergeCell ref="G380:G381"/>
    <mergeCell ref="N380:N381"/>
    <mergeCell ref="N564:N565"/>
    <mergeCell ref="F564:F565"/>
    <mergeCell ref="H426:L426"/>
    <mergeCell ref="H427:L427"/>
    <mergeCell ref="M428:M429"/>
    <mergeCell ref="O457:O461"/>
    <mergeCell ref="M530:M531"/>
    <mergeCell ref="N530:N531"/>
    <mergeCell ref="O399:O406"/>
    <mergeCell ref="O407:O414"/>
    <mergeCell ref="O415:O422"/>
    <mergeCell ref="O423:O430"/>
    <mergeCell ref="O436:O443"/>
    <mergeCell ref="O444:O448"/>
    <mergeCell ref="O449:O456"/>
    <mergeCell ref="H444:L444"/>
    <mergeCell ref="H449:L449"/>
    <mergeCell ref="H423:L423"/>
    <mergeCell ref="H424:L424"/>
    <mergeCell ref="H425:L425"/>
    <mergeCell ref="O525:O532"/>
    <mergeCell ref="O546:O550"/>
    <mergeCell ref="O538:O545"/>
    <mergeCell ref="O533:O537"/>
    <mergeCell ref="F404:F405"/>
    <mergeCell ref="F412:F413"/>
    <mergeCell ref="F420:F421"/>
    <mergeCell ref="F428:F429"/>
    <mergeCell ref="F441:F442"/>
    <mergeCell ref="O431:O435"/>
    <mergeCell ref="H432:L432"/>
    <mergeCell ref="H433:L433"/>
    <mergeCell ref="M187:M188"/>
    <mergeCell ref="N187:N188"/>
    <mergeCell ref="N171:N172"/>
    <mergeCell ref="O301:O308"/>
    <mergeCell ref="O309:O313"/>
    <mergeCell ref="H245:L245"/>
    <mergeCell ref="H169:L169"/>
    <mergeCell ref="H170:L170"/>
    <mergeCell ref="O267:O274"/>
    <mergeCell ref="O280:O287"/>
    <mergeCell ref="O293:O300"/>
    <mergeCell ref="C171:C173"/>
    <mergeCell ref="D171:D173"/>
    <mergeCell ref="E171:E172"/>
    <mergeCell ref="F171:F172"/>
    <mergeCell ref="G171:G172"/>
    <mergeCell ref="H171:H172"/>
    <mergeCell ref="I171:L171"/>
    <mergeCell ref="M171:M172"/>
    <mergeCell ref="D187:D189"/>
    <mergeCell ref="E187:E188"/>
    <mergeCell ref="O275:O279"/>
    <mergeCell ref="E179:E180"/>
    <mergeCell ref="G179:G180"/>
    <mergeCell ref="F179:F180"/>
    <mergeCell ref="D232:D234"/>
    <mergeCell ref="C216:C218"/>
    <mergeCell ref="C306:C308"/>
    <mergeCell ref="C248:C250"/>
    <mergeCell ref="D248:D250"/>
    <mergeCell ref="I200:L200"/>
    <mergeCell ref="C200:C202"/>
  </mergeCells>
  <pageMargins left="0.70866141732283472" right="0.70866141732283472" top="0.74803149606299213" bottom="0.74803149606299213" header="0.31496062992125984" footer="0.31496062992125984"/>
  <pageSetup paperSize="9" scale="64" fitToHeight="0" orientation="landscape" useFirstPageNumber="1" r:id="rId1"/>
  <headerFooter differentFirst="1">
    <oddHeader>&amp;C&amp;P</oddHeader>
  </headerFooter>
  <rowBreaks count="15" manualBreakCount="15">
    <brk id="45" max="14" man="1"/>
    <brk id="69" max="14" man="1"/>
    <brk id="93" max="14" man="1"/>
    <brk id="117" max="14" man="1"/>
    <brk id="141" max="14" man="1"/>
    <brk id="165" max="14" man="1"/>
    <brk id="189" max="14" man="1"/>
    <brk id="226" max="16383" man="1"/>
    <brk id="300" max="16383" man="1"/>
    <brk id="355" max="16383" man="1"/>
    <brk id="390" max="16383" man="1"/>
    <brk id="443" max="16383" man="1"/>
    <brk id="503" max="16383" man="1"/>
    <brk id="537" max="16383" man="1"/>
    <brk id="566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03"/>
  <sheetViews>
    <sheetView view="pageBreakPreview" zoomScaleNormal="100" zoomScaleSheetLayoutView="100" workbookViewId="0">
      <selection activeCell="L4" sqref="L4:O4"/>
    </sheetView>
  </sheetViews>
  <sheetFormatPr defaultRowHeight="15"/>
  <cols>
    <col min="1" max="1" width="9.140625" style="9"/>
    <col min="2" max="2" width="36.42578125" style="10" customWidth="1"/>
    <col min="3" max="3" width="12.5703125" style="1" customWidth="1"/>
    <col min="4" max="4" width="14.42578125" style="2" customWidth="1"/>
    <col min="5" max="5" width="11.28515625" style="1" bestFit="1" customWidth="1"/>
    <col min="6" max="7" width="10.42578125" style="1" bestFit="1" customWidth="1"/>
    <col min="8" max="12" width="9.140625" style="1"/>
    <col min="13" max="14" width="10.42578125" style="1" bestFit="1" customWidth="1"/>
    <col min="15" max="15" width="12.42578125" style="1" customWidth="1"/>
    <col min="16" max="16384" width="9.140625" style="1"/>
  </cols>
  <sheetData>
    <row r="1" spans="1:15">
      <c r="L1" s="82" t="s">
        <v>390</v>
      </c>
      <c r="M1" s="82"/>
      <c r="N1" s="82"/>
      <c r="O1" s="82"/>
    </row>
    <row r="2" spans="1:15">
      <c r="L2" s="82" t="s">
        <v>339</v>
      </c>
      <c r="M2" s="82"/>
      <c r="N2" s="82"/>
      <c r="O2" s="82"/>
    </row>
    <row r="3" spans="1:15">
      <c r="L3" s="82" t="s">
        <v>340</v>
      </c>
      <c r="M3" s="82"/>
      <c r="N3" s="82"/>
      <c r="O3" s="82"/>
    </row>
    <row r="4" spans="1:15">
      <c r="L4" s="82" t="s">
        <v>458</v>
      </c>
      <c r="M4" s="82"/>
      <c r="N4" s="82"/>
      <c r="O4" s="82"/>
    </row>
    <row r="6" spans="1:15">
      <c r="B6" s="131" t="s">
        <v>375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</row>
    <row r="8" spans="1:15" ht="22.5" customHeight="1">
      <c r="A8" s="91" t="s">
        <v>16</v>
      </c>
      <c r="B8" s="92" t="s">
        <v>19</v>
      </c>
      <c r="C8" s="92" t="s">
        <v>20</v>
      </c>
      <c r="D8" s="92" t="s">
        <v>6</v>
      </c>
      <c r="E8" s="92" t="s">
        <v>25</v>
      </c>
      <c r="F8" s="133" t="s">
        <v>21</v>
      </c>
      <c r="G8" s="134"/>
      <c r="H8" s="134"/>
      <c r="I8" s="134"/>
      <c r="J8" s="134"/>
      <c r="K8" s="134"/>
      <c r="L8" s="134"/>
      <c r="M8" s="134"/>
      <c r="N8" s="134"/>
      <c r="O8" s="92" t="s">
        <v>22</v>
      </c>
    </row>
    <row r="9" spans="1:15">
      <c r="A9" s="91"/>
      <c r="B9" s="92"/>
      <c r="C9" s="92"/>
      <c r="D9" s="92"/>
      <c r="E9" s="92"/>
      <c r="F9" s="27">
        <v>2023</v>
      </c>
      <c r="G9" s="19">
        <v>2024</v>
      </c>
      <c r="H9" s="114">
        <v>2025</v>
      </c>
      <c r="I9" s="114"/>
      <c r="J9" s="114"/>
      <c r="K9" s="114"/>
      <c r="L9" s="114"/>
      <c r="M9" s="28" t="s">
        <v>59</v>
      </c>
      <c r="N9" s="28" t="s">
        <v>60</v>
      </c>
      <c r="O9" s="92"/>
    </row>
    <row r="10" spans="1:15">
      <c r="A10" s="18">
        <v>1</v>
      </c>
      <c r="B10" s="46">
        <v>2</v>
      </c>
      <c r="C10" s="16">
        <v>3</v>
      </c>
      <c r="D10" s="17">
        <v>4</v>
      </c>
      <c r="E10" s="16">
        <v>5</v>
      </c>
      <c r="F10" s="25">
        <v>6</v>
      </c>
      <c r="G10" s="16">
        <v>7</v>
      </c>
      <c r="H10" s="132">
        <v>8</v>
      </c>
      <c r="I10" s="132"/>
      <c r="J10" s="132"/>
      <c r="K10" s="132"/>
      <c r="L10" s="132"/>
      <c r="M10" s="16">
        <v>9</v>
      </c>
      <c r="N10" s="16">
        <v>10</v>
      </c>
      <c r="O10" s="16">
        <v>11</v>
      </c>
    </row>
    <row r="11" spans="1:15">
      <c r="A11" s="91" t="s">
        <v>415</v>
      </c>
      <c r="B11" s="108" t="s">
        <v>32</v>
      </c>
      <c r="C11" s="118"/>
      <c r="D11" s="20" t="s">
        <v>17</v>
      </c>
      <c r="E11" s="49">
        <f>E12+E13+E14+E15</f>
        <v>2900</v>
      </c>
      <c r="F11" s="49">
        <f t="shared" ref="F11:G11" si="0">F12+F13+F14+F15</f>
        <v>500</v>
      </c>
      <c r="G11" s="49">
        <f t="shared" si="0"/>
        <v>600</v>
      </c>
      <c r="H11" s="90">
        <f>H12+H13+H14+H15</f>
        <v>600</v>
      </c>
      <c r="I11" s="90"/>
      <c r="J11" s="90"/>
      <c r="K11" s="90"/>
      <c r="L11" s="90"/>
      <c r="M11" s="49">
        <f>M12+M13+M14+M15</f>
        <v>600</v>
      </c>
      <c r="N11" s="49">
        <f t="shared" ref="N11" si="1">N12+N13+N14+N15</f>
        <v>600</v>
      </c>
      <c r="O11" s="118"/>
    </row>
    <row r="12" spans="1:15" ht="33.75">
      <c r="A12" s="91"/>
      <c r="B12" s="108"/>
      <c r="C12" s="118"/>
      <c r="D12" s="20" t="s">
        <v>23</v>
      </c>
      <c r="E12" s="49">
        <f>F12+G12+H12+M12+N12</f>
        <v>0</v>
      </c>
      <c r="F12" s="49">
        <f>F17</f>
        <v>0</v>
      </c>
      <c r="G12" s="49">
        <f>G17</f>
        <v>0</v>
      </c>
      <c r="H12" s="90">
        <f>H17</f>
        <v>0</v>
      </c>
      <c r="I12" s="90"/>
      <c r="J12" s="90"/>
      <c r="K12" s="90"/>
      <c r="L12" s="90"/>
      <c r="M12" s="49">
        <f>M17</f>
        <v>0</v>
      </c>
      <c r="N12" s="49">
        <f>N17</f>
        <v>0</v>
      </c>
      <c r="O12" s="118"/>
    </row>
    <row r="13" spans="1:15" ht="33.75">
      <c r="A13" s="91"/>
      <c r="B13" s="108"/>
      <c r="C13" s="118"/>
      <c r="D13" s="20" t="s">
        <v>1</v>
      </c>
      <c r="E13" s="49">
        <f t="shared" ref="E13:E15" si="2">F13+G13+H13+M13+N13</f>
        <v>0</v>
      </c>
      <c r="F13" s="49">
        <f t="shared" ref="F13:H13" si="3">F18</f>
        <v>0</v>
      </c>
      <c r="G13" s="49">
        <f t="shared" si="3"/>
        <v>0</v>
      </c>
      <c r="H13" s="90">
        <f t="shared" si="3"/>
        <v>0</v>
      </c>
      <c r="I13" s="90"/>
      <c r="J13" s="90"/>
      <c r="K13" s="90"/>
      <c r="L13" s="90"/>
      <c r="M13" s="49">
        <f t="shared" ref="M13:N13" si="4">M18</f>
        <v>0</v>
      </c>
      <c r="N13" s="49">
        <f t="shared" si="4"/>
        <v>0</v>
      </c>
      <c r="O13" s="118"/>
    </row>
    <row r="14" spans="1:15" ht="33.75">
      <c r="A14" s="91"/>
      <c r="B14" s="108"/>
      <c r="C14" s="118"/>
      <c r="D14" s="20" t="s">
        <v>18</v>
      </c>
      <c r="E14" s="49">
        <f t="shared" si="2"/>
        <v>2900</v>
      </c>
      <c r="F14" s="49">
        <f t="shared" ref="F14:H14" si="5">F19</f>
        <v>500</v>
      </c>
      <c r="G14" s="49">
        <f t="shared" si="5"/>
        <v>600</v>
      </c>
      <c r="H14" s="90">
        <f t="shared" si="5"/>
        <v>600</v>
      </c>
      <c r="I14" s="90"/>
      <c r="J14" s="90"/>
      <c r="K14" s="90"/>
      <c r="L14" s="90"/>
      <c r="M14" s="49">
        <f t="shared" ref="M14:N14" si="6">M19</f>
        <v>600</v>
      </c>
      <c r="N14" s="49">
        <f t="shared" si="6"/>
        <v>600</v>
      </c>
      <c r="O14" s="118"/>
    </row>
    <row r="15" spans="1:15" ht="22.5">
      <c r="A15" s="91"/>
      <c r="B15" s="108"/>
      <c r="C15" s="118"/>
      <c r="D15" s="20" t="s">
        <v>2</v>
      </c>
      <c r="E15" s="49">
        <f t="shared" si="2"/>
        <v>0</v>
      </c>
      <c r="F15" s="49">
        <f t="shared" ref="F15:H15" si="7">F20</f>
        <v>0</v>
      </c>
      <c r="G15" s="49">
        <f t="shared" si="7"/>
        <v>0</v>
      </c>
      <c r="H15" s="90">
        <f t="shared" si="7"/>
        <v>0</v>
      </c>
      <c r="I15" s="90"/>
      <c r="J15" s="90"/>
      <c r="K15" s="90"/>
      <c r="L15" s="90"/>
      <c r="M15" s="49">
        <f t="shared" ref="M15:N15" si="8">M20</f>
        <v>0</v>
      </c>
      <c r="N15" s="49">
        <f t="shared" si="8"/>
        <v>0</v>
      </c>
      <c r="O15" s="118"/>
    </row>
    <row r="16" spans="1:15">
      <c r="A16" s="91" t="s">
        <v>416</v>
      </c>
      <c r="B16" s="108" t="s">
        <v>65</v>
      </c>
      <c r="C16" s="118"/>
      <c r="D16" s="20" t="s">
        <v>17</v>
      </c>
      <c r="E16" s="49">
        <f>E17+E18+E19+E20</f>
        <v>2900</v>
      </c>
      <c r="F16" s="49">
        <f t="shared" ref="F16:G16" si="9">F17+F18+F19+F20</f>
        <v>500</v>
      </c>
      <c r="G16" s="49">
        <f t="shared" si="9"/>
        <v>600</v>
      </c>
      <c r="H16" s="90">
        <f>H17+H18+H19+H20</f>
        <v>600</v>
      </c>
      <c r="I16" s="90"/>
      <c r="J16" s="90"/>
      <c r="K16" s="90"/>
      <c r="L16" s="90"/>
      <c r="M16" s="49">
        <f>M17+M18+M19+M20</f>
        <v>600</v>
      </c>
      <c r="N16" s="49">
        <f t="shared" ref="N16" si="10">N17+N18+N19+N20</f>
        <v>600</v>
      </c>
      <c r="O16" s="87" t="s">
        <v>351</v>
      </c>
    </row>
    <row r="17" spans="1:15" ht="33.75">
      <c r="A17" s="91"/>
      <c r="B17" s="108"/>
      <c r="C17" s="118"/>
      <c r="D17" s="20" t="s">
        <v>23</v>
      </c>
      <c r="E17" s="49">
        <f>F17+G17+H17+M17+N17</f>
        <v>0</v>
      </c>
      <c r="F17" s="49">
        <v>0</v>
      </c>
      <c r="G17" s="49">
        <v>0</v>
      </c>
      <c r="H17" s="90">
        <v>0</v>
      </c>
      <c r="I17" s="90"/>
      <c r="J17" s="90"/>
      <c r="K17" s="90"/>
      <c r="L17" s="90"/>
      <c r="M17" s="49">
        <v>0</v>
      </c>
      <c r="N17" s="49">
        <v>0</v>
      </c>
      <c r="O17" s="88"/>
    </row>
    <row r="18" spans="1:15" ht="33.75">
      <c r="A18" s="91"/>
      <c r="B18" s="108"/>
      <c r="C18" s="118"/>
      <c r="D18" s="20" t="s">
        <v>1</v>
      </c>
      <c r="E18" s="49">
        <f t="shared" ref="E18:E20" si="11">F18+G18+H18+M18+N18</f>
        <v>0</v>
      </c>
      <c r="F18" s="49">
        <v>0</v>
      </c>
      <c r="G18" s="49">
        <v>0</v>
      </c>
      <c r="H18" s="90">
        <v>0</v>
      </c>
      <c r="I18" s="90"/>
      <c r="J18" s="90"/>
      <c r="K18" s="90"/>
      <c r="L18" s="90"/>
      <c r="M18" s="49">
        <v>0</v>
      </c>
      <c r="N18" s="49">
        <v>0</v>
      </c>
      <c r="O18" s="88"/>
    </row>
    <row r="19" spans="1:15" ht="33.75">
      <c r="A19" s="91"/>
      <c r="B19" s="108"/>
      <c r="C19" s="118"/>
      <c r="D19" s="20" t="s">
        <v>18</v>
      </c>
      <c r="E19" s="49">
        <f t="shared" si="11"/>
        <v>2900</v>
      </c>
      <c r="F19" s="49">
        <v>500</v>
      </c>
      <c r="G19" s="49">
        <v>600</v>
      </c>
      <c r="H19" s="90">
        <v>600</v>
      </c>
      <c r="I19" s="90"/>
      <c r="J19" s="90"/>
      <c r="K19" s="90"/>
      <c r="L19" s="90"/>
      <c r="M19" s="49">
        <v>600</v>
      </c>
      <c r="N19" s="49">
        <v>600</v>
      </c>
      <c r="O19" s="88"/>
    </row>
    <row r="20" spans="1:15" ht="22.5">
      <c r="A20" s="91"/>
      <c r="B20" s="108"/>
      <c r="C20" s="118"/>
      <c r="D20" s="20" t="s">
        <v>2</v>
      </c>
      <c r="E20" s="49">
        <f t="shared" si="11"/>
        <v>0</v>
      </c>
      <c r="F20" s="49">
        <v>0</v>
      </c>
      <c r="G20" s="49">
        <v>0</v>
      </c>
      <c r="H20" s="90">
        <v>0</v>
      </c>
      <c r="I20" s="90"/>
      <c r="J20" s="90"/>
      <c r="K20" s="90"/>
      <c r="L20" s="90"/>
      <c r="M20" s="49">
        <v>0</v>
      </c>
      <c r="N20" s="49">
        <v>0</v>
      </c>
      <c r="O20" s="88"/>
    </row>
    <row r="21" spans="1:15" ht="15" customHeight="1">
      <c r="A21" s="91"/>
      <c r="B21" s="110" t="s">
        <v>115</v>
      </c>
      <c r="C21" s="91"/>
      <c r="D21" s="91"/>
      <c r="E21" s="86" t="s">
        <v>57</v>
      </c>
      <c r="F21" s="86" t="s">
        <v>58</v>
      </c>
      <c r="G21" s="86" t="s">
        <v>199</v>
      </c>
      <c r="H21" s="86" t="s">
        <v>3</v>
      </c>
      <c r="I21" s="92" t="s">
        <v>150</v>
      </c>
      <c r="J21" s="92"/>
      <c r="K21" s="92"/>
      <c r="L21" s="92"/>
      <c r="M21" s="86" t="s">
        <v>59</v>
      </c>
      <c r="N21" s="86" t="s">
        <v>60</v>
      </c>
      <c r="O21" s="88"/>
    </row>
    <row r="22" spans="1:15" ht="22.5">
      <c r="A22" s="91"/>
      <c r="B22" s="110"/>
      <c r="C22" s="91"/>
      <c r="D22" s="91"/>
      <c r="E22" s="86"/>
      <c r="F22" s="86"/>
      <c r="G22" s="86"/>
      <c r="H22" s="86"/>
      <c r="I22" s="15" t="s">
        <v>146</v>
      </c>
      <c r="J22" s="15" t="s">
        <v>147</v>
      </c>
      <c r="K22" s="15" t="s">
        <v>148</v>
      </c>
      <c r="L22" s="15" t="s">
        <v>149</v>
      </c>
      <c r="M22" s="86"/>
      <c r="N22" s="86"/>
      <c r="O22" s="88"/>
    </row>
    <row r="23" spans="1:15">
      <c r="A23" s="91"/>
      <c r="B23" s="110"/>
      <c r="C23" s="91"/>
      <c r="D23" s="91"/>
      <c r="E23" s="17">
        <v>20</v>
      </c>
      <c r="F23" s="27">
        <v>20</v>
      </c>
      <c r="G23" s="17">
        <v>20</v>
      </c>
      <c r="H23" s="17">
        <v>20</v>
      </c>
      <c r="I23" s="17" t="s">
        <v>362</v>
      </c>
      <c r="J23" s="17" t="s">
        <v>362</v>
      </c>
      <c r="K23" s="17" t="s">
        <v>362</v>
      </c>
      <c r="L23" s="17">
        <v>20</v>
      </c>
      <c r="M23" s="17">
        <v>20</v>
      </c>
      <c r="N23" s="17">
        <v>20</v>
      </c>
      <c r="O23" s="89"/>
    </row>
    <row r="24" spans="1:15">
      <c r="A24" s="91" t="s">
        <v>435</v>
      </c>
      <c r="B24" s="108" t="s">
        <v>64</v>
      </c>
      <c r="C24" s="118"/>
      <c r="D24" s="20" t="s">
        <v>17</v>
      </c>
      <c r="E24" s="49">
        <f>E25+E26+E27+E28</f>
        <v>236266.05179999999</v>
      </c>
      <c r="F24" s="49">
        <f t="shared" ref="F24:G24" si="12">F25+F26+F27+F28</f>
        <v>33966.697199999995</v>
      </c>
      <c r="G24" s="49">
        <f t="shared" si="12"/>
        <v>51019.106080000005</v>
      </c>
      <c r="H24" s="90">
        <f>H25+H26+H27+H28</f>
        <v>50155.6</v>
      </c>
      <c r="I24" s="90"/>
      <c r="J24" s="90"/>
      <c r="K24" s="90"/>
      <c r="L24" s="90"/>
      <c r="M24" s="49">
        <f>M25+M26+M27+M28</f>
        <v>50549.01197</v>
      </c>
      <c r="N24" s="49">
        <f t="shared" ref="N24" si="13">N25+N26+N27+N28</f>
        <v>50575.636549999996</v>
      </c>
      <c r="O24" s="118"/>
    </row>
    <row r="25" spans="1:15" ht="33.75">
      <c r="A25" s="91"/>
      <c r="B25" s="108"/>
      <c r="C25" s="118"/>
      <c r="D25" s="20" t="s">
        <v>23</v>
      </c>
      <c r="E25" s="49">
        <f>F25+G25+H25+M25+N25</f>
        <v>2414</v>
      </c>
      <c r="F25" s="49">
        <f>F30+F38+F46+F54+F62+F70</f>
        <v>0</v>
      </c>
      <c r="G25" s="49">
        <f>G30+G38+G46+G54+G62+G70</f>
        <v>2414</v>
      </c>
      <c r="H25" s="90">
        <f>H30+H38+H46+H54+H62+H70</f>
        <v>0</v>
      </c>
      <c r="I25" s="90"/>
      <c r="J25" s="90"/>
      <c r="K25" s="90"/>
      <c r="L25" s="90"/>
      <c r="M25" s="49">
        <f>M30+M38+M46+M54+M62+M70</f>
        <v>0</v>
      </c>
      <c r="N25" s="49">
        <f>N30+N38+N46+N54+N62+N70</f>
        <v>0</v>
      </c>
      <c r="O25" s="118"/>
    </row>
    <row r="26" spans="1:15" ht="33.75">
      <c r="A26" s="91"/>
      <c r="B26" s="108"/>
      <c r="C26" s="118"/>
      <c r="D26" s="20" t="s">
        <v>1</v>
      </c>
      <c r="E26" s="49">
        <f t="shared" ref="E26:E28" si="14">F26+G26+H26+M26+N26</f>
        <v>0</v>
      </c>
      <c r="F26" s="49">
        <f t="shared" ref="F26:G26" si="15">F31+F39+F47+F55+F63+F71</f>
        <v>0</v>
      </c>
      <c r="G26" s="49">
        <f t="shared" si="15"/>
        <v>0</v>
      </c>
      <c r="H26" s="90">
        <f t="shared" ref="H26:H28" si="16">H31+H39+H47+H55+H63+H71</f>
        <v>0</v>
      </c>
      <c r="I26" s="90"/>
      <c r="J26" s="90"/>
      <c r="K26" s="90"/>
      <c r="L26" s="90"/>
      <c r="M26" s="49">
        <f t="shared" ref="M26:N26" si="17">M31+M39+M47+M55+M63+M71</f>
        <v>0</v>
      </c>
      <c r="N26" s="49">
        <f t="shared" si="17"/>
        <v>0</v>
      </c>
      <c r="O26" s="118"/>
    </row>
    <row r="27" spans="1:15" ht="33.75">
      <c r="A27" s="91"/>
      <c r="B27" s="108"/>
      <c r="C27" s="118"/>
      <c r="D27" s="20" t="s">
        <v>18</v>
      </c>
      <c r="E27" s="49">
        <f>F27+G27+H27+M27+N27</f>
        <v>233852.05179999999</v>
      </c>
      <c r="F27" s="49">
        <f t="shared" ref="F27:G27" si="18">F32+F40+F48+F56+F64+F72</f>
        <v>33966.697199999995</v>
      </c>
      <c r="G27" s="49">
        <f t="shared" si="18"/>
        <v>48605.106080000005</v>
      </c>
      <c r="H27" s="90">
        <f t="shared" si="16"/>
        <v>50155.6</v>
      </c>
      <c r="I27" s="90"/>
      <c r="J27" s="90"/>
      <c r="K27" s="90"/>
      <c r="L27" s="90"/>
      <c r="M27" s="49">
        <f t="shared" ref="M27:N27" si="19">M32+M40+M48+M56+M64+M72</f>
        <v>50549.01197</v>
      </c>
      <c r="N27" s="49">
        <f t="shared" si="19"/>
        <v>50575.636549999996</v>
      </c>
      <c r="O27" s="118"/>
    </row>
    <row r="28" spans="1:15" ht="22.5">
      <c r="A28" s="91"/>
      <c r="B28" s="108"/>
      <c r="C28" s="118"/>
      <c r="D28" s="20" t="s">
        <v>2</v>
      </c>
      <c r="E28" s="49">
        <f t="shared" si="14"/>
        <v>0</v>
      </c>
      <c r="F28" s="49">
        <f t="shared" ref="F28:G28" si="20">F33+F41+F49+F57+F65+F73</f>
        <v>0</v>
      </c>
      <c r="G28" s="49">
        <f t="shared" si="20"/>
        <v>0</v>
      </c>
      <c r="H28" s="90">
        <f t="shared" si="16"/>
        <v>0</v>
      </c>
      <c r="I28" s="90"/>
      <c r="J28" s="90"/>
      <c r="K28" s="90"/>
      <c r="L28" s="90"/>
      <c r="M28" s="49">
        <f t="shared" ref="M28:N28" si="21">M33+M41+M49+M57+M65+M73</f>
        <v>0</v>
      </c>
      <c r="N28" s="49">
        <f t="shared" si="21"/>
        <v>0</v>
      </c>
      <c r="O28" s="118"/>
    </row>
    <row r="29" spans="1:15">
      <c r="A29" s="91" t="s">
        <v>436</v>
      </c>
      <c r="B29" s="108" t="s">
        <v>202</v>
      </c>
      <c r="C29" s="118"/>
      <c r="D29" s="20" t="s">
        <v>17</v>
      </c>
      <c r="E29" s="49">
        <f>E30+E31+E32+E33</f>
        <v>231252.05179999999</v>
      </c>
      <c r="F29" s="49">
        <f t="shared" ref="F29:G29" si="22">F30+F31+F32+F33</f>
        <v>31366.697199999999</v>
      </c>
      <c r="G29" s="49">
        <f t="shared" si="22"/>
        <v>48605.106080000005</v>
      </c>
      <c r="H29" s="90">
        <f>H30+H31+H32+H33</f>
        <v>50155.6</v>
      </c>
      <c r="I29" s="90"/>
      <c r="J29" s="90"/>
      <c r="K29" s="90"/>
      <c r="L29" s="90"/>
      <c r="M29" s="49">
        <f>M30+M31+M32+M33</f>
        <v>50549.01197</v>
      </c>
      <c r="N29" s="49">
        <f t="shared" ref="N29" si="23">N30+N31+N32+N33</f>
        <v>50575.636549999996</v>
      </c>
      <c r="O29" s="87" t="s">
        <v>351</v>
      </c>
    </row>
    <row r="30" spans="1:15" ht="33.75">
      <c r="A30" s="91"/>
      <c r="B30" s="108"/>
      <c r="C30" s="118"/>
      <c r="D30" s="20" t="s">
        <v>23</v>
      </c>
      <c r="E30" s="49">
        <f>F30+G30+H30+M30+N30</f>
        <v>0</v>
      </c>
      <c r="F30" s="49">
        <v>0</v>
      </c>
      <c r="G30" s="49">
        <v>0</v>
      </c>
      <c r="H30" s="90">
        <v>0</v>
      </c>
      <c r="I30" s="90"/>
      <c r="J30" s="90"/>
      <c r="K30" s="90"/>
      <c r="L30" s="90"/>
      <c r="M30" s="49">
        <v>0</v>
      </c>
      <c r="N30" s="49">
        <v>0</v>
      </c>
      <c r="O30" s="88"/>
    </row>
    <row r="31" spans="1:15" ht="33.75">
      <c r="A31" s="91"/>
      <c r="B31" s="108"/>
      <c r="C31" s="118"/>
      <c r="D31" s="20" t="s">
        <v>1</v>
      </c>
      <c r="E31" s="49">
        <f t="shared" ref="E31:E33" si="24">F31+G31+H31+M31+N31</f>
        <v>0</v>
      </c>
      <c r="F31" s="49">
        <v>0</v>
      </c>
      <c r="G31" s="49">
        <v>0</v>
      </c>
      <c r="H31" s="90">
        <v>0</v>
      </c>
      <c r="I31" s="90"/>
      <c r="J31" s="90"/>
      <c r="K31" s="90"/>
      <c r="L31" s="90"/>
      <c r="M31" s="49">
        <v>0</v>
      </c>
      <c r="N31" s="49">
        <v>0</v>
      </c>
      <c r="O31" s="88"/>
    </row>
    <row r="32" spans="1:15" ht="33.75">
      <c r="A32" s="91"/>
      <c r="B32" s="108"/>
      <c r="C32" s="118"/>
      <c r="D32" s="20" t="s">
        <v>18</v>
      </c>
      <c r="E32" s="49">
        <f t="shared" si="24"/>
        <v>231252.05179999999</v>
      </c>
      <c r="F32" s="49">
        <v>31366.697199999999</v>
      </c>
      <c r="G32" s="49">
        <f>43705+752.90032+192.4908+2980.62176+974.0932</f>
        <v>48605.106080000005</v>
      </c>
      <c r="H32" s="90">
        <f>19735.6+27416+3000+1696+4-1696</f>
        <v>50155.6</v>
      </c>
      <c r="I32" s="90"/>
      <c r="J32" s="90"/>
      <c r="K32" s="90"/>
      <c r="L32" s="90"/>
      <c r="M32" s="49">
        <f>20838.545+29710.46697</f>
        <v>50549.01197</v>
      </c>
      <c r="N32" s="49">
        <f>20914.17811
+29661.45844</f>
        <v>50575.636549999996</v>
      </c>
      <c r="O32" s="88"/>
    </row>
    <row r="33" spans="1:15" ht="22.5">
      <c r="A33" s="91"/>
      <c r="B33" s="108"/>
      <c r="C33" s="118"/>
      <c r="D33" s="20" t="s">
        <v>2</v>
      </c>
      <c r="E33" s="49">
        <f t="shared" si="24"/>
        <v>0</v>
      </c>
      <c r="F33" s="49">
        <v>0</v>
      </c>
      <c r="G33" s="49">
        <v>0</v>
      </c>
      <c r="H33" s="90">
        <v>0</v>
      </c>
      <c r="I33" s="90"/>
      <c r="J33" s="90"/>
      <c r="K33" s="90"/>
      <c r="L33" s="90"/>
      <c r="M33" s="49">
        <v>0</v>
      </c>
      <c r="N33" s="49">
        <v>0</v>
      </c>
      <c r="O33" s="88"/>
    </row>
    <row r="34" spans="1:15" ht="15" customHeight="1">
      <c r="A34" s="91"/>
      <c r="B34" s="110" t="s">
        <v>121</v>
      </c>
      <c r="C34" s="91"/>
      <c r="D34" s="91"/>
      <c r="E34" s="86" t="s">
        <v>57</v>
      </c>
      <c r="F34" s="86" t="s">
        <v>58</v>
      </c>
      <c r="G34" s="86" t="s">
        <v>199</v>
      </c>
      <c r="H34" s="86" t="s">
        <v>3</v>
      </c>
      <c r="I34" s="92" t="s">
        <v>150</v>
      </c>
      <c r="J34" s="92"/>
      <c r="K34" s="92"/>
      <c r="L34" s="92"/>
      <c r="M34" s="86" t="s">
        <v>59</v>
      </c>
      <c r="N34" s="86" t="s">
        <v>60</v>
      </c>
      <c r="O34" s="88"/>
    </row>
    <row r="35" spans="1:15" ht="22.5">
      <c r="A35" s="91"/>
      <c r="B35" s="110"/>
      <c r="C35" s="91"/>
      <c r="D35" s="91"/>
      <c r="E35" s="86"/>
      <c r="F35" s="86"/>
      <c r="G35" s="86"/>
      <c r="H35" s="86"/>
      <c r="I35" s="26" t="s">
        <v>146</v>
      </c>
      <c r="J35" s="26" t="s">
        <v>147</v>
      </c>
      <c r="K35" s="26" t="s">
        <v>148</v>
      </c>
      <c r="L35" s="26" t="s">
        <v>149</v>
      </c>
      <c r="M35" s="86"/>
      <c r="N35" s="86"/>
      <c r="O35" s="88"/>
    </row>
    <row r="36" spans="1:15">
      <c r="A36" s="91"/>
      <c r="B36" s="110"/>
      <c r="C36" s="91"/>
      <c r="D36" s="91"/>
      <c r="E36" s="17">
        <v>2</v>
      </c>
      <c r="F36" s="27">
        <v>2</v>
      </c>
      <c r="G36" s="17">
        <v>2</v>
      </c>
      <c r="H36" s="17">
        <v>2</v>
      </c>
      <c r="I36" s="17">
        <v>2</v>
      </c>
      <c r="J36" s="17">
        <v>2</v>
      </c>
      <c r="K36" s="17">
        <v>2</v>
      </c>
      <c r="L36" s="17">
        <v>2</v>
      </c>
      <c r="M36" s="17">
        <v>2</v>
      </c>
      <c r="N36" s="17">
        <v>2</v>
      </c>
      <c r="O36" s="89"/>
    </row>
    <row r="37" spans="1:15" hidden="1">
      <c r="A37" s="91" t="s">
        <v>11</v>
      </c>
      <c r="B37" s="108" t="s">
        <v>201</v>
      </c>
      <c r="C37" s="118"/>
      <c r="D37" s="20" t="s">
        <v>17</v>
      </c>
      <c r="E37" s="49">
        <f>E38+E39+E40+E41</f>
        <v>0</v>
      </c>
      <c r="F37" s="49">
        <f t="shared" ref="F37:G37" si="25">F38+F39+F40+F41</f>
        <v>0</v>
      </c>
      <c r="G37" s="49">
        <f t="shared" si="25"/>
        <v>0</v>
      </c>
      <c r="H37" s="90">
        <f>H38+H39+H40+H41</f>
        <v>0</v>
      </c>
      <c r="I37" s="90"/>
      <c r="J37" s="90"/>
      <c r="K37" s="90"/>
      <c r="L37" s="90"/>
      <c r="M37" s="49">
        <f>M38+M39+M40+M41</f>
        <v>0</v>
      </c>
      <c r="N37" s="49">
        <f t="shared" ref="N37" si="26">N38+N39+N40+N41</f>
        <v>0</v>
      </c>
      <c r="O37" s="87" t="s">
        <v>351</v>
      </c>
    </row>
    <row r="38" spans="1:15" ht="33.75" hidden="1">
      <c r="A38" s="91"/>
      <c r="B38" s="108"/>
      <c r="C38" s="118"/>
      <c r="D38" s="20" t="s">
        <v>23</v>
      </c>
      <c r="E38" s="49">
        <f>F38+G38+H38+M38+N38</f>
        <v>0</v>
      </c>
      <c r="F38" s="49">
        <v>0</v>
      </c>
      <c r="G38" s="49">
        <v>0</v>
      </c>
      <c r="H38" s="90">
        <v>0</v>
      </c>
      <c r="I38" s="90"/>
      <c r="J38" s="90"/>
      <c r="K38" s="90"/>
      <c r="L38" s="90"/>
      <c r="M38" s="49">
        <v>0</v>
      </c>
      <c r="N38" s="49">
        <v>0</v>
      </c>
      <c r="O38" s="88"/>
    </row>
    <row r="39" spans="1:15" ht="33.75" hidden="1">
      <c r="A39" s="91"/>
      <c r="B39" s="108"/>
      <c r="C39" s="118"/>
      <c r="D39" s="20" t="s">
        <v>1</v>
      </c>
      <c r="E39" s="49">
        <f t="shared" ref="E39:E41" si="27">F39+G39+H39+M39+N39</f>
        <v>0</v>
      </c>
      <c r="F39" s="49">
        <v>0</v>
      </c>
      <c r="G39" s="49">
        <v>0</v>
      </c>
      <c r="H39" s="90">
        <v>0</v>
      </c>
      <c r="I39" s="90"/>
      <c r="J39" s="90"/>
      <c r="K39" s="90"/>
      <c r="L39" s="90"/>
      <c r="M39" s="49">
        <v>0</v>
      </c>
      <c r="N39" s="49">
        <v>0</v>
      </c>
      <c r="O39" s="88"/>
    </row>
    <row r="40" spans="1:15" ht="33.75" hidden="1">
      <c r="A40" s="91"/>
      <c r="B40" s="108"/>
      <c r="C40" s="118"/>
      <c r="D40" s="20" t="s">
        <v>18</v>
      </c>
      <c r="E40" s="49">
        <f t="shared" si="27"/>
        <v>0</v>
      </c>
      <c r="F40" s="49">
        <v>0</v>
      </c>
      <c r="G40" s="49">
        <v>0</v>
      </c>
      <c r="H40" s="90">
        <v>0</v>
      </c>
      <c r="I40" s="90"/>
      <c r="J40" s="90"/>
      <c r="K40" s="90"/>
      <c r="L40" s="90"/>
      <c r="M40" s="49">
        <v>0</v>
      </c>
      <c r="N40" s="49">
        <v>0</v>
      </c>
      <c r="O40" s="88"/>
    </row>
    <row r="41" spans="1:15" ht="22.5" hidden="1">
      <c r="A41" s="91"/>
      <c r="B41" s="108"/>
      <c r="C41" s="118"/>
      <c r="D41" s="20" t="s">
        <v>2</v>
      </c>
      <c r="E41" s="49">
        <f t="shared" si="27"/>
        <v>0</v>
      </c>
      <c r="F41" s="49">
        <v>0</v>
      </c>
      <c r="G41" s="49">
        <v>0</v>
      </c>
      <c r="H41" s="90">
        <v>0</v>
      </c>
      <c r="I41" s="90"/>
      <c r="J41" s="90"/>
      <c r="K41" s="90"/>
      <c r="L41" s="90"/>
      <c r="M41" s="49">
        <v>0</v>
      </c>
      <c r="N41" s="49">
        <v>0</v>
      </c>
      <c r="O41" s="88"/>
    </row>
    <row r="42" spans="1:15" ht="15" hidden="1" customHeight="1">
      <c r="A42" s="91"/>
      <c r="B42" s="110" t="s">
        <v>122</v>
      </c>
      <c r="C42" s="91"/>
      <c r="D42" s="91"/>
      <c r="E42" s="86" t="s">
        <v>57</v>
      </c>
      <c r="F42" s="86" t="s">
        <v>58</v>
      </c>
      <c r="G42" s="86" t="s">
        <v>199</v>
      </c>
      <c r="H42" s="86" t="s">
        <v>3</v>
      </c>
      <c r="I42" s="92" t="s">
        <v>150</v>
      </c>
      <c r="J42" s="92"/>
      <c r="K42" s="92"/>
      <c r="L42" s="92"/>
      <c r="M42" s="86" t="s">
        <v>59</v>
      </c>
      <c r="N42" s="86" t="s">
        <v>60</v>
      </c>
      <c r="O42" s="88"/>
    </row>
    <row r="43" spans="1:15" ht="22.5" hidden="1">
      <c r="A43" s="91"/>
      <c r="B43" s="110"/>
      <c r="C43" s="91"/>
      <c r="D43" s="91"/>
      <c r="E43" s="86"/>
      <c r="F43" s="86"/>
      <c r="G43" s="86"/>
      <c r="H43" s="86"/>
      <c r="I43" s="26" t="s">
        <v>146</v>
      </c>
      <c r="J43" s="26" t="s">
        <v>147</v>
      </c>
      <c r="K43" s="26" t="s">
        <v>148</v>
      </c>
      <c r="L43" s="26" t="s">
        <v>149</v>
      </c>
      <c r="M43" s="86"/>
      <c r="N43" s="86"/>
      <c r="O43" s="88"/>
    </row>
    <row r="44" spans="1:15" hidden="1">
      <c r="A44" s="91"/>
      <c r="B44" s="110"/>
      <c r="C44" s="91"/>
      <c r="D44" s="91"/>
      <c r="E44" s="17">
        <v>0</v>
      </c>
      <c r="F44" s="2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89"/>
    </row>
    <row r="45" spans="1:15" ht="15" hidden="1" customHeight="1">
      <c r="A45" s="91" t="s">
        <v>12</v>
      </c>
      <c r="B45" s="108" t="s">
        <v>203</v>
      </c>
      <c r="C45" s="118"/>
      <c r="D45" s="20" t="s">
        <v>17</v>
      </c>
      <c r="E45" s="49">
        <f>E46+E47+E48+E49</f>
        <v>0</v>
      </c>
      <c r="F45" s="49">
        <f t="shared" ref="F45:G45" si="28">F46+F47+F48+F49</f>
        <v>0</v>
      </c>
      <c r="G45" s="49">
        <f t="shared" si="28"/>
        <v>0</v>
      </c>
      <c r="H45" s="90">
        <f>H46+H47+H48+H49</f>
        <v>0</v>
      </c>
      <c r="I45" s="90"/>
      <c r="J45" s="90"/>
      <c r="K45" s="90"/>
      <c r="L45" s="90"/>
      <c r="M45" s="49">
        <f>M46+M47+M48+M49</f>
        <v>0</v>
      </c>
      <c r="N45" s="49">
        <f t="shared" ref="N45" si="29">N46+N47+N48+N49</f>
        <v>0</v>
      </c>
      <c r="O45" s="87" t="s">
        <v>351</v>
      </c>
    </row>
    <row r="46" spans="1:15" ht="33.75" hidden="1">
      <c r="A46" s="91"/>
      <c r="B46" s="108"/>
      <c r="C46" s="118"/>
      <c r="D46" s="20" t="s">
        <v>23</v>
      </c>
      <c r="E46" s="49">
        <f>F46+G46+H46+M46+N46</f>
        <v>0</v>
      </c>
      <c r="F46" s="49">
        <v>0</v>
      </c>
      <c r="G46" s="49">
        <v>0</v>
      </c>
      <c r="H46" s="90">
        <v>0</v>
      </c>
      <c r="I46" s="90"/>
      <c r="J46" s="90"/>
      <c r="K46" s="90"/>
      <c r="L46" s="90"/>
      <c r="M46" s="49">
        <v>0</v>
      </c>
      <c r="N46" s="49">
        <v>0</v>
      </c>
      <c r="O46" s="88"/>
    </row>
    <row r="47" spans="1:15" ht="33.75" hidden="1">
      <c r="A47" s="91"/>
      <c r="B47" s="108"/>
      <c r="C47" s="118"/>
      <c r="D47" s="20" t="s">
        <v>1</v>
      </c>
      <c r="E47" s="49">
        <f t="shared" ref="E47:E49" si="30">F47+G47+H47+M47+N47</f>
        <v>0</v>
      </c>
      <c r="F47" s="49">
        <v>0</v>
      </c>
      <c r="G47" s="49">
        <v>0</v>
      </c>
      <c r="H47" s="90">
        <v>0</v>
      </c>
      <c r="I47" s="90"/>
      <c r="J47" s="90"/>
      <c r="K47" s="90"/>
      <c r="L47" s="90"/>
      <c r="M47" s="49">
        <v>0</v>
      </c>
      <c r="N47" s="49">
        <v>0</v>
      </c>
      <c r="O47" s="88"/>
    </row>
    <row r="48" spans="1:15" ht="33.75" hidden="1">
      <c r="A48" s="91"/>
      <c r="B48" s="108"/>
      <c r="C48" s="118"/>
      <c r="D48" s="20" t="s">
        <v>18</v>
      </c>
      <c r="E48" s="49">
        <f t="shared" si="30"/>
        <v>0</v>
      </c>
      <c r="F48" s="49">
        <v>0</v>
      </c>
      <c r="G48" s="49">
        <v>0</v>
      </c>
      <c r="H48" s="90">
        <v>0</v>
      </c>
      <c r="I48" s="90"/>
      <c r="J48" s="90"/>
      <c r="K48" s="90"/>
      <c r="L48" s="90"/>
      <c r="M48" s="49">
        <v>0</v>
      </c>
      <c r="N48" s="49">
        <v>0</v>
      </c>
      <c r="O48" s="88"/>
    </row>
    <row r="49" spans="1:15" ht="22.5" hidden="1">
      <c r="A49" s="91"/>
      <c r="B49" s="108"/>
      <c r="C49" s="118"/>
      <c r="D49" s="20" t="s">
        <v>2</v>
      </c>
      <c r="E49" s="49">
        <f t="shared" si="30"/>
        <v>0</v>
      </c>
      <c r="F49" s="49">
        <v>0</v>
      </c>
      <c r="G49" s="49">
        <v>0</v>
      </c>
      <c r="H49" s="90">
        <v>0</v>
      </c>
      <c r="I49" s="90"/>
      <c r="J49" s="90"/>
      <c r="K49" s="90"/>
      <c r="L49" s="90"/>
      <c r="M49" s="49">
        <v>0</v>
      </c>
      <c r="N49" s="49">
        <v>0</v>
      </c>
      <c r="O49" s="88"/>
    </row>
    <row r="50" spans="1:15" ht="15" hidden="1" customHeight="1">
      <c r="A50" s="91"/>
      <c r="B50" s="110" t="s">
        <v>348</v>
      </c>
      <c r="C50" s="91"/>
      <c r="D50" s="91"/>
      <c r="E50" s="86" t="s">
        <v>57</v>
      </c>
      <c r="F50" s="86" t="s">
        <v>58</v>
      </c>
      <c r="G50" s="86" t="s">
        <v>199</v>
      </c>
      <c r="H50" s="86" t="s">
        <v>3</v>
      </c>
      <c r="I50" s="92" t="s">
        <v>150</v>
      </c>
      <c r="J50" s="92"/>
      <c r="K50" s="92"/>
      <c r="L50" s="92"/>
      <c r="M50" s="86" t="s">
        <v>59</v>
      </c>
      <c r="N50" s="86" t="s">
        <v>60</v>
      </c>
      <c r="O50" s="88"/>
    </row>
    <row r="51" spans="1:15" ht="22.5" hidden="1">
      <c r="A51" s="91"/>
      <c r="B51" s="110"/>
      <c r="C51" s="91"/>
      <c r="D51" s="91"/>
      <c r="E51" s="86"/>
      <c r="F51" s="86"/>
      <c r="G51" s="86"/>
      <c r="H51" s="86"/>
      <c r="I51" s="26" t="s">
        <v>146</v>
      </c>
      <c r="J51" s="26" t="s">
        <v>147</v>
      </c>
      <c r="K51" s="26" t="s">
        <v>148</v>
      </c>
      <c r="L51" s="26" t="s">
        <v>149</v>
      </c>
      <c r="M51" s="86"/>
      <c r="N51" s="86"/>
      <c r="O51" s="88"/>
    </row>
    <row r="52" spans="1:15" hidden="1">
      <c r="A52" s="91"/>
      <c r="B52" s="110"/>
      <c r="C52" s="91"/>
      <c r="D52" s="91"/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89"/>
    </row>
    <row r="53" spans="1:15" ht="15" hidden="1" customHeight="1">
      <c r="A53" s="91" t="s">
        <v>13</v>
      </c>
      <c r="B53" s="108" t="s">
        <v>74</v>
      </c>
      <c r="C53" s="118"/>
      <c r="D53" s="20" t="s">
        <v>17</v>
      </c>
      <c r="E53" s="49">
        <f>E54+E55+E56+E57</f>
        <v>0</v>
      </c>
      <c r="F53" s="49">
        <f t="shared" ref="F53:G53" si="31">F54+F55+F56+F57</f>
        <v>0</v>
      </c>
      <c r="G53" s="49">
        <f t="shared" si="31"/>
        <v>0</v>
      </c>
      <c r="H53" s="90">
        <f>H54+H55+H56+H57</f>
        <v>0</v>
      </c>
      <c r="I53" s="90"/>
      <c r="J53" s="90"/>
      <c r="K53" s="90"/>
      <c r="L53" s="90"/>
      <c r="M53" s="49">
        <f>M54+M55+M56+M57</f>
        <v>0</v>
      </c>
      <c r="N53" s="49">
        <f t="shared" ref="N53" si="32">N54+N55+N56+N57</f>
        <v>0</v>
      </c>
      <c r="O53" s="87" t="s">
        <v>351</v>
      </c>
    </row>
    <row r="54" spans="1:15" ht="33.75" hidden="1">
      <c r="A54" s="91"/>
      <c r="B54" s="108"/>
      <c r="C54" s="118"/>
      <c r="D54" s="20" t="s">
        <v>23</v>
      </c>
      <c r="E54" s="49">
        <f>F54+G54+H54+M54+N54</f>
        <v>0</v>
      </c>
      <c r="F54" s="49">
        <v>0</v>
      </c>
      <c r="G54" s="49">
        <v>0</v>
      </c>
      <c r="H54" s="90">
        <v>0</v>
      </c>
      <c r="I54" s="90"/>
      <c r="J54" s="90"/>
      <c r="K54" s="90"/>
      <c r="L54" s="90"/>
      <c r="M54" s="49">
        <v>0</v>
      </c>
      <c r="N54" s="49">
        <v>0</v>
      </c>
      <c r="O54" s="88"/>
    </row>
    <row r="55" spans="1:15" ht="33.75" hidden="1">
      <c r="A55" s="91"/>
      <c r="B55" s="108"/>
      <c r="C55" s="118"/>
      <c r="D55" s="20" t="s">
        <v>1</v>
      </c>
      <c r="E55" s="49">
        <f t="shared" ref="E55:E57" si="33">F55+G55+H55+M55+N55</f>
        <v>0</v>
      </c>
      <c r="F55" s="49">
        <v>0</v>
      </c>
      <c r="G55" s="49">
        <v>0</v>
      </c>
      <c r="H55" s="90">
        <v>0</v>
      </c>
      <c r="I55" s="90"/>
      <c r="J55" s="90"/>
      <c r="K55" s="90"/>
      <c r="L55" s="90"/>
      <c r="M55" s="49">
        <v>0</v>
      </c>
      <c r="N55" s="49">
        <v>0</v>
      </c>
      <c r="O55" s="88"/>
    </row>
    <row r="56" spans="1:15" ht="33.75" hidden="1">
      <c r="A56" s="91"/>
      <c r="B56" s="108"/>
      <c r="C56" s="118"/>
      <c r="D56" s="20" t="s">
        <v>18</v>
      </c>
      <c r="E56" s="49">
        <f t="shared" si="33"/>
        <v>0</v>
      </c>
      <c r="F56" s="49">
        <v>0</v>
      </c>
      <c r="G56" s="49">
        <v>0</v>
      </c>
      <c r="H56" s="90">
        <v>0</v>
      </c>
      <c r="I56" s="90"/>
      <c r="J56" s="90"/>
      <c r="K56" s="90"/>
      <c r="L56" s="90"/>
      <c r="M56" s="49">
        <v>0</v>
      </c>
      <c r="N56" s="49">
        <v>0</v>
      </c>
      <c r="O56" s="88"/>
    </row>
    <row r="57" spans="1:15" ht="22.5" hidden="1">
      <c r="A57" s="91"/>
      <c r="B57" s="108"/>
      <c r="C57" s="118"/>
      <c r="D57" s="20" t="s">
        <v>2</v>
      </c>
      <c r="E57" s="49">
        <f t="shared" si="33"/>
        <v>0</v>
      </c>
      <c r="F57" s="49">
        <v>0</v>
      </c>
      <c r="G57" s="49"/>
      <c r="H57" s="90">
        <v>0</v>
      </c>
      <c r="I57" s="90"/>
      <c r="J57" s="90"/>
      <c r="K57" s="90"/>
      <c r="L57" s="90"/>
      <c r="M57" s="49">
        <v>0</v>
      </c>
      <c r="N57" s="49">
        <v>0</v>
      </c>
      <c r="O57" s="88"/>
    </row>
    <row r="58" spans="1:15" ht="15" hidden="1" customHeight="1">
      <c r="A58" s="91"/>
      <c r="B58" s="110" t="s">
        <v>348</v>
      </c>
      <c r="C58" s="91"/>
      <c r="D58" s="91"/>
      <c r="E58" s="86" t="s">
        <v>57</v>
      </c>
      <c r="F58" s="86" t="s">
        <v>58</v>
      </c>
      <c r="G58" s="86" t="s">
        <v>199</v>
      </c>
      <c r="H58" s="86" t="s">
        <v>3</v>
      </c>
      <c r="I58" s="92" t="s">
        <v>150</v>
      </c>
      <c r="J58" s="92"/>
      <c r="K58" s="92"/>
      <c r="L58" s="92"/>
      <c r="M58" s="86" t="s">
        <v>59</v>
      </c>
      <c r="N58" s="86" t="s">
        <v>60</v>
      </c>
      <c r="O58" s="88"/>
    </row>
    <row r="59" spans="1:15" ht="22.5" hidden="1">
      <c r="A59" s="91"/>
      <c r="B59" s="110"/>
      <c r="C59" s="91"/>
      <c r="D59" s="91"/>
      <c r="E59" s="86"/>
      <c r="F59" s="86"/>
      <c r="G59" s="86"/>
      <c r="H59" s="86"/>
      <c r="I59" s="26" t="s">
        <v>146</v>
      </c>
      <c r="J59" s="26" t="s">
        <v>147</v>
      </c>
      <c r="K59" s="26" t="s">
        <v>148</v>
      </c>
      <c r="L59" s="26" t="s">
        <v>149</v>
      </c>
      <c r="M59" s="86"/>
      <c r="N59" s="86"/>
      <c r="O59" s="88"/>
    </row>
    <row r="60" spans="1:15" hidden="1">
      <c r="A60" s="91"/>
      <c r="B60" s="110"/>
      <c r="C60" s="91"/>
      <c r="D60" s="91"/>
      <c r="E60" s="17">
        <v>0</v>
      </c>
      <c r="F60" s="2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89"/>
    </row>
    <row r="61" spans="1:15" ht="15" customHeight="1">
      <c r="A61" s="91" t="s">
        <v>437</v>
      </c>
      <c r="B61" s="123" t="s">
        <v>217</v>
      </c>
      <c r="C61" s="118"/>
      <c r="D61" s="20" t="s">
        <v>17</v>
      </c>
      <c r="E61" s="49">
        <f>E62+E63+E64+E65</f>
        <v>2600</v>
      </c>
      <c r="F61" s="49">
        <f t="shared" ref="F61:G61" si="34">F62+F63+F64+F65</f>
        <v>2600</v>
      </c>
      <c r="G61" s="49">
        <f t="shared" si="34"/>
        <v>0</v>
      </c>
      <c r="H61" s="90">
        <f>H62+H63+H64+H65</f>
        <v>0</v>
      </c>
      <c r="I61" s="90"/>
      <c r="J61" s="90"/>
      <c r="K61" s="90"/>
      <c r="L61" s="90"/>
      <c r="M61" s="49">
        <f>M62+M63+M64+M65</f>
        <v>0</v>
      </c>
      <c r="N61" s="49">
        <f t="shared" ref="N61" si="35">N62+N63+N64+N65</f>
        <v>0</v>
      </c>
      <c r="O61" s="87" t="s">
        <v>360</v>
      </c>
    </row>
    <row r="62" spans="1:15" ht="33.75">
      <c r="A62" s="91"/>
      <c r="B62" s="124"/>
      <c r="C62" s="118"/>
      <c r="D62" s="20" t="s">
        <v>23</v>
      </c>
      <c r="E62" s="49">
        <f>F62+G62+H62+M62+N62</f>
        <v>0</v>
      </c>
      <c r="F62" s="49">
        <v>0</v>
      </c>
      <c r="G62" s="49">
        <v>0</v>
      </c>
      <c r="H62" s="90">
        <v>0</v>
      </c>
      <c r="I62" s="90"/>
      <c r="J62" s="90"/>
      <c r="K62" s="90"/>
      <c r="L62" s="90"/>
      <c r="M62" s="49">
        <v>0</v>
      </c>
      <c r="N62" s="49">
        <v>0</v>
      </c>
      <c r="O62" s="88"/>
    </row>
    <row r="63" spans="1:15" ht="33.75">
      <c r="A63" s="91"/>
      <c r="B63" s="124"/>
      <c r="C63" s="118"/>
      <c r="D63" s="20" t="s">
        <v>1</v>
      </c>
      <c r="E63" s="49">
        <f t="shared" ref="E63:E65" si="36">F63+G63+H63+M63+N63</f>
        <v>0</v>
      </c>
      <c r="F63" s="49">
        <v>0</v>
      </c>
      <c r="G63" s="49">
        <v>0</v>
      </c>
      <c r="H63" s="90">
        <v>0</v>
      </c>
      <c r="I63" s="90"/>
      <c r="J63" s="90"/>
      <c r="K63" s="90"/>
      <c r="L63" s="90"/>
      <c r="M63" s="49">
        <v>0</v>
      </c>
      <c r="N63" s="49">
        <v>0</v>
      </c>
      <c r="O63" s="88"/>
    </row>
    <row r="64" spans="1:15" ht="33.75">
      <c r="A64" s="91"/>
      <c r="B64" s="124"/>
      <c r="C64" s="118"/>
      <c r="D64" s="20" t="s">
        <v>18</v>
      </c>
      <c r="E64" s="49">
        <f t="shared" si="36"/>
        <v>2600</v>
      </c>
      <c r="F64" s="49">
        <v>2600</v>
      </c>
      <c r="G64" s="49">
        <v>0</v>
      </c>
      <c r="H64" s="90">
        <v>0</v>
      </c>
      <c r="I64" s="90"/>
      <c r="J64" s="90"/>
      <c r="K64" s="90"/>
      <c r="L64" s="90"/>
      <c r="M64" s="49">
        <v>0</v>
      </c>
      <c r="N64" s="49">
        <v>0</v>
      </c>
      <c r="O64" s="88"/>
    </row>
    <row r="65" spans="1:15" ht="22.5">
      <c r="A65" s="91"/>
      <c r="B65" s="125"/>
      <c r="C65" s="118"/>
      <c r="D65" s="20" t="s">
        <v>2</v>
      </c>
      <c r="E65" s="49">
        <f t="shared" si="36"/>
        <v>0</v>
      </c>
      <c r="F65" s="49">
        <v>0</v>
      </c>
      <c r="G65" s="49">
        <v>0</v>
      </c>
      <c r="H65" s="90">
        <v>0</v>
      </c>
      <c r="I65" s="90"/>
      <c r="J65" s="90"/>
      <c r="K65" s="90"/>
      <c r="L65" s="90"/>
      <c r="M65" s="49">
        <v>0</v>
      </c>
      <c r="N65" s="49">
        <v>0</v>
      </c>
      <c r="O65" s="88"/>
    </row>
    <row r="66" spans="1:15" ht="15" customHeight="1">
      <c r="A66" s="91"/>
      <c r="B66" s="110" t="s">
        <v>348</v>
      </c>
      <c r="C66" s="91"/>
      <c r="D66" s="91"/>
      <c r="E66" s="86" t="s">
        <v>57</v>
      </c>
      <c r="F66" s="86" t="s">
        <v>58</v>
      </c>
      <c r="G66" s="86" t="s">
        <v>199</v>
      </c>
      <c r="H66" s="86" t="s">
        <v>3</v>
      </c>
      <c r="I66" s="92" t="s">
        <v>150</v>
      </c>
      <c r="J66" s="92"/>
      <c r="K66" s="92"/>
      <c r="L66" s="92"/>
      <c r="M66" s="86" t="s">
        <v>59</v>
      </c>
      <c r="N66" s="86" t="s">
        <v>60</v>
      </c>
      <c r="O66" s="88"/>
    </row>
    <row r="67" spans="1:15" ht="22.5">
      <c r="A67" s="91"/>
      <c r="B67" s="110"/>
      <c r="C67" s="91"/>
      <c r="D67" s="91"/>
      <c r="E67" s="86"/>
      <c r="F67" s="86"/>
      <c r="G67" s="86"/>
      <c r="H67" s="86"/>
      <c r="I67" s="26" t="s">
        <v>146</v>
      </c>
      <c r="J67" s="26" t="s">
        <v>147</v>
      </c>
      <c r="K67" s="26" t="s">
        <v>148</v>
      </c>
      <c r="L67" s="26" t="s">
        <v>149</v>
      </c>
      <c r="M67" s="86"/>
      <c r="N67" s="86"/>
      <c r="O67" s="88"/>
    </row>
    <row r="68" spans="1:15">
      <c r="A68" s="91"/>
      <c r="B68" s="110"/>
      <c r="C68" s="91"/>
      <c r="D68" s="91"/>
      <c r="E68" s="17" t="s">
        <v>362</v>
      </c>
      <c r="F68" s="71" t="s">
        <v>362</v>
      </c>
      <c r="G68" s="71" t="s">
        <v>362</v>
      </c>
      <c r="H68" s="71" t="s">
        <v>362</v>
      </c>
      <c r="I68" s="71" t="s">
        <v>362</v>
      </c>
      <c r="J68" s="71" t="s">
        <v>362</v>
      </c>
      <c r="K68" s="71" t="s">
        <v>362</v>
      </c>
      <c r="L68" s="71" t="s">
        <v>362</v>
      </c>
      <c r="M68" s="71" t="s">
        <v>362</v>
      </c>
      <c r="N68" s="71" t="s">
        <v>362</v>
      </c>
      <c r="O68" s="89"/>
    </row>
    <row r="69" spans="1:15" ht="15" customHeight="1">
      <c r="A69" s="160" t="s">
        <v>438</v>
      </c>
      <c r="B69" s="123" t="s">
        <v>357</v>
      </c>
      <c r="C69" s="118"/>
      <c r="D69" s="45" t="s">
        <v>17</v>
      </c>
      <c r="E69" s="49">
        <f>E70+E71+E72+E73</f>
        <v>2414</v>
      </c>
      <c r="F69" s="49">
        <f t="shared" ref="F69" si="37">F70+F71+F72+F73</f>
        <v>0</v>
      </c>
      <c r="G69" s="49">
        <f t="shared" ref="G69" si="38">G70+G71+G72+G73</f>
        <v>2414</v>
      </c>
      <c r="H69" s="90">
        <f>H70+H71+H72+H73</f>
        <v>0</v>
      </c>
      <c r="I69" s="90"/>
      <c r="J69" s="90"/>
      <c r="K69" s="90"/>
      <c r="L69" s="90"/>
      <c r="M69" s="49">
        <f>M70+M71+M72+M73</f>
        <v>0</v>
      </c>
      <c r="N69" s="49">
        <f>N70+N71+N72+N73</f>
        <v>0</v>
      </c>
      <c r="O69" s="87" t="s">
        <v>360</v>
      </c>
    </row>
    <row r="70" spans="1:15" ht="33.75">
      <c r="A70" s="160"/>
      <c r="B70" s="124"/>
      <c r="C70" s="118"/>
      <c r="D70" s="45" t="s">
        <v>23</v>
      </c>
      <c r="E70" s="49">
        <f>F70+G70+H70+M70+N70</f>
        <v>2414</v>
      </c>
      <c r="F70" s="49">
        <v>0</v>
      </c>
      <c r="G70" s="49">
        <v>2414</v>
      </c>
      <c r="H70" s="90">
        <v>0</v>
      </c>
      <c r="I70" s="90"/>
      <c r="J70" s="90"/>
      <c r="K70" s="90"/>
      <c r="L70" s="90"/>
      <c r="M70" s="49">
        <v>0</v>
      </c>
      <c r="N70" s="49">
        <v>0</v>
      </c>
      <c r="O70" s="88"/>
    </row>
    <row r="71" spans="1:15" ht="33.75">
      <c r="A71" s="160"/>
      <c r="B71" s="124"/>
      <c r="C71" s="118"/>
      <c r="D71" s="45" t="s">
        <v>1</v>
      </c>
      <c r="E71" s="49">
        <f t="shared" ref="E71:E73" si="39">F71+G71+H71+M71+N71</f>
        <v>0</v>
      </c>
      <c r="F71" s="49">
        <v>0</v>
      </c>
      <c r="G71" s="49">
        <v>0</v>
      </c>
      <c r="H71" s="90">
        <v>0</v>
      </c>
      <c r="I71" s="90"/>
      <c r="J71" s="90"/>
      <c r="K71" s="90"/>
      <c r="L71" s="90"/>
      <c r="M71" s="49">
        <v>0</v>
      </c>
      <c r="N71" s="49">
        <v>0</v>
      </c>
      <c r="O71" s="88"/>
    </row>
    <row r="72" spans="1:15" ht="33.75">
      <c r="A72" s="160"/>
      <c r="B72" s="124"/>
      <c r="C72" s="118"/>
      <c r="D72" s="45" t="s">
        <v>18</v>
      </c>
      <c r="E72" s="49">
        <f t="shared" si="39"/>
        <v>0</v>
      </c>
      <c r="F72" s="49">
        <v>0</v>
      </c>
      <c r="G72" s="49">
        <v>0</v>
      </c>
      <c r="H72" s="90">
        <v>0</v>
      </c>
      <c r="I72" s="90"/>
      <c r="J72" s="90"/>
      <c r="K72" s="90"/>
      <c r="L72" s="90"/>
      <c r="M72" s="49">
        <v>0</v>
      </c>
      <c r="N72" s="49">
        <v>0</v>
      </c>
      <c r="O72" s="88"/>
    </row>
    <row r="73" spans="1:15" ht="22.5">
      <c r="A73" s="160"/>
      <c r="B73" s="125"/>
      <c r="C73" s="118"/>
      <c r="D73" s="45" t="s">
        <v>2</v>
      </c>
      <c r="E73" s="49">
        <f t="shared" si="39"/>
        <v>0</v>
      </c>
      <c r="F73" s="49">
        <v>0</v>
      </c>
      <c r="G73" s="49">
        <v>0</v>
      </c>
      <c r="H73" s="90">
        <v>0</v>
      </c>
      <c r="I73" s="90"/>
      <c r="J73" s="90"/>
      <c r="K73" s="90"/>
      <c r="L73" s="90"/>
      <c r="M73" s="49">
        <v>0</v>
      </c>
      <c r="N73" s="49">
        <v>0</v>
      </c>
      <c r="O73" s="88"/>
    </row>
    <row r="74" spans="1:15" ht="15" customHeight="1">
      <c r="A74" s="160"/>
      <c r="B74" s="110" t="s">
        <v>358</v>
      </c>
      <c r="C74" s="91"/>
      <c r="D74" s="91"/>
      <c r="E74" s="86" t="s">
        <v>57</v>
      </c>
      <c r="F74" s="86" t="s">
        <v>58</v>
      </c>
      <c r="G74" s="86" t="s">
        <v>199</v>
      </c>
      <c r="H74" s="86" t="s">
        <v>3</v>
      </c>
      <c r="I74" s="92" t="s">
        <v>150</v>
      </c>
      <c r="J74" s="92"/>
      <c r="K74" s="92"/>
      <c r="L74" s="92"/>
      <c r="M74" s="86" t="s">
        <v>59</v>
      </c>
      <c r="N74" s="86" t="s">
        <v>60</v>
      </c>
      <c r="O74" s="88"/>
    </row>
    <row r="75" spans="1:15" ht="22.5">
      <c r="A75" s="160"/>
      <c r="B75" s="110"/>
      <c r="C75" s="91"/>
      <c r="D75" s="91"/>
      <c r="E75" s="86"/>
      <c r="F75" s="86"/>
      <c r="G75" s="86"/>
      <c r="H75" s="86"/>
      <c r="I75" s="43" t="s">
        <v>146</v>
      </c>
      <c r="J75" s="43" t="s">
        <v>147</v>
      </c>
      <c r="K75" s="43" t="s">
        <v>148</v>
      </c>
      <c r="L75" s="43" t="s">
        <v>149</v>
      </c>
      <c r="M75" s="86"/>
      <c r="N75" s="86"/>
      <c r="O75" s="88"/>
    </row>
    <row r="76" spans="1:15" ht="37.5" customHeight="1">
      <c r="A76" s="160"/>
      <c r="B76" s="110"/>
      <c r="C76" s="91"/>
      <c r="D76" s="91"/>
      <c r="E76" s="44">
        <v>100</v>
      </c>
      <c r="F76" s="44" t="s">
        <v>362</v>
      </c>
      <c r="G76" s="44">
        <v>100</v>
      </c>
      <c r="H76" s="44" t="s">
        <v>362</v>
      </c>
      <c r="I76" s="70" t="s">
        <v>362</v>
      </c>
      <c r="J76" s="70" t="s">
        <v>362</v>
      </c>
      <c r="K76" s="70" t="s">
        <v>362</v>
      </c>
      <c r="L76" s="70" t="s">
        <v>362</v>
      </c>
      <c r="M76" s="70" t="s">
        <v>362</v>
      </c>
      <c r="N76" s="70" t="s">
        <v>362</v>
      </c>
      <c r="O76" s="89"/>
    </row>
    <row r="77" spans="1:15">
      <c r="A77" s="91" t="s">
        <v>363</v>
      </c>
      <c r="B77" s="108" t="s">
        <v>182</v>
      </c>
      <c r="C77" s="118"/>
      <c r="D77" s="20" t="s">
        <v>17</v>
      </c>
      <c r="E77" s="49">
        <f>E78+E79+E80+E81</f>
        <v>565</v>
      </c>
      <c r="F77" s="49">
        <f t="shared" ref="F77:G77" si="40">F78+F79+F80+F81</f>
        <v>57</v>
      </c>
      <c r="G77" s="49">
        <f t="shared" si="40"/>
        <v>254</v>
      </c>
      <c r="H77" s="90">
        <f>H78+H79+H80+H81</f>
        <v>254</v>
      </c>
      <c r="I77" s="90"/>
      <c r="J77" s="90"/>
      <c r="K77" s="90"/>
      <c r="L77" s="90"/>
      <c r="M77" s="49">
        <f>M78+M79+M80+M81</f>
        <v>0</v>
      </c>
      <c r="N77" s="49">
        <f t="shared" ref="N77" si="41">N78+N79+N80+N81</f>
        <v>0</v>
      </c>
      <c r="O77" s="118"/>
    </row>
    <row r="78" spans="1:15" ht="33.75">
      <c r="A78" s="91"/>
      <c r="B78" s="108"/>
      <c r="C78" s="118"/>
      <c r="D78" s="20" t="s">
        <v>23</v>
      </c>
      <c r="E78" s="49">
        <f>F78+G78+H78+M78+N78</f>
        <v>565</v>
      </c>
      <c r="F78" s="49">
        <f>F83</f>
        <v>57</v>
      </c>
      <c r="G78" s="49">
        <f>G83</f>
        <v>254</v>
      </c>
      <c r="H78" s="90">
        <f>H83</f>
        <v>254</v>
      </c>
      <c r="I78" s="90"/>
      <c r="J78" s="90"/>
      <c r="K78" s="90"/>
      <c r="L78" s="90"/>
      <c r="M78" s="49">
        <f>M83</f>
        <v>0</v>
      </c>
      <c r="N78" s="49">
        <f>N83</f>
        <v>0</v>
      </c>
      <c r="O78" s="118"/>
    </row>
    <row r="79" spans="1:15" ht="33.75">
      <c r="A79" s="91"/>
      <c r="B79" s="108"/>
      <c r="C79" s="118"/>
      <c r="D79" s="20" t="s">
        <v>1</v>
      </c>
      <c r="E79" s="49">
        <f t="shared" ref="E79:E81" si="42">F79+G79+H79+M79+N79</f>
        <v>0</v>
      </c>
      <c r="F79" s="49">
        <f t="shared" ref="F79:H79" si="43">F84</f>
        <v>0</v>
      </c>
      <c r="G79" s="49">
        <f t="shared" si="43"/>
        <v>0</v>
      </c>
      <c r="H79" s="90">
        <f t="shared" si="43"/>
        <v>0</v>
      </c>
      <c r="I79" s="90"/>
      <c r="J79" s="90"/>
      <c r="K79" s="90"/>
      <c r="L79" s="90"/>
      <c r="M79" s="49">
        <f t="shared" ref="M79:N79" si="44">M84</f>
        <v>0</v>
      </c>
      <c r="N79" s="49">
        <f t="shared" si="44"/>
        <v>0</v>
      </c>
      <c r="O79" s="118"/>
    </row>
    <row r="80" spans="1:15" ht="33.75">
      <c r="A80" s="91"/>
      <c r="B80" s="108"/>
      <c r="C80" s="118"/>
      <c r="D80" s="20" t="s">
        <v>18</v>
      </c>
      <c r="E80" s="49">
        <f t="shared" si="42"/>
        <v>0</v>
      </c>
      <c r="F80" s="49">
        <f t="shared" ref="F80:H80" si="45">F85</f>
        <v>0</v>
      </c>
      <c r="G80" s="49">
        <f t="shared" si="45"/>
        <v>0</v>
      </c>
      <c r="H80" s="90">
        <f t="shared" si="45"/>
        <v>0</v>
      </c>
      <c r="I80" s="90"/>
      <c r="J80" s="90"/>
      <c r="K80" s="90"/>
      <c r="L80" s="90"/>
      <c r="M80" s="49">
        <f t="shared" ref="M80:N80" si="46">M85</f>
        <v>0</v>
      </c>
      <c r="N80" s="49">
        <f t="shared" si="46"/>
        <v>0</v>
      </c>
      <c r="O80" s="118"/>
    </row>
    <row r="81" spans="1:15" ht="22.5">
      <c r="A81" s="91"/>
      <c r="B81" s="108"/>
      <c r="C81" s="118"/>
      <c r="D81" s="20" t="s">
        <v>2</v>
      </c>
      <c r="E81" s="49">
        <f t="shared" si="42"/>
        <v>0</v>
      </c>
      <c r="F81" s="49">
        <f t="shared" ref="F81:H81" si="47">F86</f>
        <v>0</v>
      </c>
      <c r="G81" s="49">
        <f t="shared" si="47"/>
        <v>0</v>
      </c>
      <c r="H81" s="90">
        <f t="shared" si="47"/>
        <v>0</v>
      </c>
      <c r="I81" s="90"/>
      <c r="J81" s="90"/>
      <c r="K81" s="90"/>
      <c r="L81" s="90"/>
      <c r="M81" s="49">
        <f t="shared" ref="M81:N81" si="48">M86</f>
        <v>0</v>
      </c>
      <c r="N81" s="49">
        <f t="shared" si="48"/>
        <v>0</v>
      </c>
      <c r="O81" s="118"/>
    </row>
    <row r="82" spans="1:15">
      <c r="A82" s="91" t="s">
        <v>440</v>
      </c>
      <c r="B82" s="108" t="s">
        <v>181</v>
      </c>
      <c r="C82" s="118"/>
      <c r="D82" s="20" t="s">
        <v>17</v>
      </c>
      <c r="E82" s="49">
        <f>E83+E84+E85+E86</f>
        <v>565</v>
      </c>
      <c r="F82" s="49">
        <f t="shared" ref="F82:G82" si="49">F83+F84+F85+F86</f>
        <v>57</v>
      </c>
      <c r="G82" s="49">
        <f t="shared" si="49"/>
        <v>254</v>
      </c>
      <c r="H82" s="90">
        <f>H83+H84+H85+H86</f>
        <v>254</v>
      </c>
      <c r="I82" s="90"/>
      <c r="J82" s="90"/>
      <c r="K82" s="90"/>
      <c r="L82" s="90"/>
      <c r="M82" s="49">
        <f>M83+M84+M85+M86</f>
        <v>0</v>
      </c>
      <c r="N82" s="49">
        <f t="shared" ref="N82" si="50">N83+N84+N85+N86</f>
        <v>0</v>
      </c>
      <c r="O82" s="87" t="s">
        <v>360</v>
      </c>
    </row>
    <row r="83" spans="1:15" ht="33.75">
      <c r="A83" s="91"/>
      <c r="B83" s="108"/>
      <c r="C83" s="118"/>
      <c r="D83" s="20" t="s">
        <v>23</v>
      </c>
      <c r="E83" s="49">
        <f>F83+G83+H83+M83+N83</f>
        <v>565</v>
      </c>
      <c r="F83" s="49">
        <v>57</v>
      </c>
      <c r="G83" s="49">
        <v>254</v>
      </c>
      <c r="H83" s="90">
        <v>254</v>
      </c>
      <c r="I83" s="90"/>
      <c r="J83" s="90"/>
      <c r="K83" s="90"/>
      <c r="L83" s="90"/>
      <c r="M83" s="49">
        <v>0</v>
      </c>
      <c r="N83" s="49">
        <v>0</v>
      </c>
      <c r="O83" s="88"/>
    </row>
    <row r="84" spans="1:15" ht="33.75">
      <c r="A84" s="91"/>
      <c r="B84" s="108"/>
      <c r="C84" s="118"/>
      <c r="D84" s="20" t="s">
        <v>1</v>
      </c>
      <c r="E84" s="49">
        <f t="shared" ref="E84:E86" si="51">F84+G84+H84+M84+N84</f>
        <v>0</v>
      </c>
      <c r="F84" s="49">
        <v>0</v>
      </c>
      <c r="G84" s="49">
        <v>0</v>
      </c>
      <c r="H84" s="90">
        <v>0</v>
      </c>
      <c r="I84" s="90"/>
      <c r="J84" s="90"/>
      <c r="K84" s="90"/>
      <c r="L84" s="90"/>
      <c r="M84" s="49">
        <v>0</v>
      </c>
      <c r="N84" s="49">
        <v>0</v>
      </c>
      <c r="O84" s="88"/>
    </row>
    <row r="85" spans="1:15" ht="33.75">
      <c r="A85" s="91"/>
      <c r="B85" s="108"/>
      <c r="C85" s="118"/>
      <c r="D85" s="20" t="s">
        <v>18</v>
      </c>
      <c r="E85" s="49">
        <f t="shared" si="51"/>
        <v>0</v>
      </c>
      <c r="F85" s="49">
        <v>0</v>
      </c>
      <c r="G85" s="49">
        <v>0</v>
      </c>
      <c r="H85" s="90">
        <v>0</v>
      </c>
      <c r="I85" s="90"/>
      <c r="J85" s="90"/>
      <c r="K85" s="90"/>
      <c r="L85" s="90"/>
      <c r="M85" s="49">
        <v>0</v>
      </c>
      <c r="N85" s="49">
        <v>0</v>
      </c>
      <c r="O85" s="88"/>
    </row>
    <row r="86" spans="1:15" ht="22.5">
      <c r="A86" s="91"/>
      <c r="B86" s="108"/>
      <c r="C86" s="118"/>
      <c r="D86" s="20" t="s">
        <v>2</v>
      </c>
      <c r="E86" s="49">
        <f t="shared" si="51"/>
        <v>0</v>
      </c>
      <c r="F86" s="49">
        <v>0</v>
      </c>
      <c r="G86" s="49">
        <v>0</v>
      </c>
      <c r="H86" s="90">
        <v>0</v>
      </c>
      <c r="I86" s="90"/>
      <c r="J86" s="90"/>
      <c r="K86" s="90"/>
      <c r="L86" s="90"/>
      <c r="M86" s="49">
        <v>0</v>
      </c>
      <c r="N86" s="49">
        <v>0</v>
      </c>
      <c r="O86" s="88"/>
    </row>
    <row r="87" spans="1:15" ht="15" customHeight="1">
      <c r="A87" s="91"/>
      <c r="B87" s="110" t="s">
        <v>378</v>
      </c>
      <c r="C87" s="91"/>
      <c r="D87" s="91"/>
      <c r="E87" s="86" t="s">
        <v>57</v>
      </c>
      <c r="F87" s="86" t="s">
        <v>58</v>
      </c>
      <c r="G87" s="86" t="s">
        <v>199</v>
      </c>
      <c r="H87" s="86" t="s">
        <v>3</v>
      </c>
      <c r="I87" s="92" t="s">
        <v>150</v>
      </c>
      <c r="J87" s="92"/>
      <c r="K87" s="92"/>
      <c r="L87" s="92"/>
      <c r="M87" s="86" t="s">
        <v>59</v>
      </c>
      <c r="N87" s="86" t="s">
        <v>60</v>
      </c>
      <c r="O87" s="88"/>
    </row>
    <row r="88" spans="1:15" ht="22.5">
      <c r="A88" s="91"/>
      <c r="B88" s="110"/>
      <c r="C88" s="91"/>
      <c r="D88" s="91"/>
      <c r="E88" s="86"/>
      <c r="F88" s="86"/>
      <c r="G88" s="86"/>
      <c r="H88" s="86"/>
      <c r="I88" s="26" t="s">
        <v>146</v>
      </c>
      <c r="J88" s="26" t="s">
        <v>147</v>
      </c>
      <c r="K88" s="26" t="s">
        <v>148</v>
      </c>
      <c r="L88" s="26" t="s">
        <v>149</v>
      </c>
      <c r="M88" s="86"/>
      <c r="N88" s="86"/>
      <c r="O88" s="88"/>
    </row>
    <row r="89" spans="1:15" ht="33.75" customHeight="1">
      <c r="A89" s="91"/>
      <c r="B89" s="110"/>
      <c r="C89" s="91"/>
      <c r="D89" s="91"/>
      <c r="E89" s="17">
        <v>100</v>
      </c>
      <c r="F89" s="27">
        <v>7</v>
      </c>
      <c r="G89" s="17">
        <v>47</v>
      </c>
      <c r="H89" s="17">
        <v>100</v>
      </c>
      <c r="I89" s="17">
        <v>100</v>
      </c>
      <c r="J89" s="17">
        <v>100</v>
      </c>
      <c r="K89" s="59">
        <v>100</v>
      </c>
      <c r="L89" s="59">
        <v>100</v>
      </c>
      <c r="M89" s="17">
        <v>0</v>
      </c>
      <c r="N89" s="17">
        <v>0</v>
      </c>
      <c r="O89" s="89"/>
    </row>
    <row r="90" spans="1:15">
      <c r="A90" s="91" t="s">
        <v>131</v>
      </c>
      <c r="B90" s="108" t="s">
        <v>171</v>
      </c>
      <c r="C90" s="118"/>
      <c r="D90" s="20" t="s">
        <v>17</v>
      </c>
      <c r="E90" s="49">
        <f>E91+E92+E93+E94</f>
        <v>115939.32302</v>
      </c>
      <c r="F90" s="49">
        <f t="shared" ref="F90:G90" si="52">F91+F92+F93+F94</f>
        <v>14279.4491</v>
      </c>
      <c r="G90" s="49">
        <f t="shared" si="52"/>
        <v>16020.023999999999</v>
      </c>
      <c r="H90" s="90">
        <f>H91+H92+H93+H94</f>
        <v>29639.849920000001</v>
      </c>
      <c r="I90" s="90"/>
      <c r="J90" s="90"/>
      <c r="K90" s="90"/>
      <c r="L90" s="90"/>
      <c r="M90" s="49">
        <f>M91+M92+M93+M94</f>
        <v>27000</v>
      </c>
      <c r="N90" s="49">
        <f t="shared" ref="N90" si="53">N91+N92+N93+N94</f>
        <v>29000</v>
      </c>
      <c r="O90" s="118"/>
    </row>
    <row r="91" spans="1:15" ht="33.75">
      <c r="A91" s="91"/>
      <c r="B91" s="108"/>
      <c r="C91" s="118"/>
      <c r="D91" s="20" t="s">
        <v>23</v>
      </c>
      <c r="E91" s="49">
        <f>F91+G91+H91+M91+N91</f>
        <v>0</v>
      </c>
      <c r="F91" s="49">
        <f>F96+F104+F112</f>
        <v>0</v>
      </c>
      <c r="G91" s="49">
        <f>G96+G104+G112</f>
        <v>0</v>
      </c>
      <c r="H91" s="90">
        <f>H96+H104+H112</f>
        <v>0</v>
      </c>
      <c r="I91" s="90"/>
      <c r="J91" s="90"/>
      <c r="K91" s="90"/>
      <c r="L91" s="90"/>
      <c r="M91" s="49">
        <f>M96+M104+M112</f>
        <v>0</v>
      </c>
      <c r="N91" s="49">
        <f>N96+N104+N112</f>
        <v>0</v>
      </c>
      <c r="O91" s="118"/>
    </row>
    <row r="92" spans="1:15" ht="33.75">
      <c r="A92" s="91"/>
      <c r="B92" s="108"/>
      <c r="C92" s="118"/>
      <c r="D92" s="20" t="s">
        <v>1</v>
      </c>
      <c r="E92" s="49">
        <f t="shared" ref="E92:E94" si="54">F92+G92+H92+M92+N92</f>
        <v>0</v>
      </c>
      <c r="F92" s="49">
        <f t="shared" ref="F92:H92" si="55">F97+F105+F113</f>
        <v>0</v>
      </c>
      <c r="G92" s="49">
        <f t="shared" si="55"/>
        <v>0</v>
      </c>
      <c r="H92" s="90">
        <f t="shared" si="55"/>
        <v>0</v>
      </c>
      <c r="I92" s="90"/>
      <c r="J92" s="90"/>
      <c r="K92" s="90"/>
      <c r="L92" s="90"/>
      <c r="M92" s="49">
        <f t="shared" ref="M92:N92" si="56">M97+M105+M113</f>
        <v>0</v>
      </c>
      <c r="N92" s="49">
        <f t="shared" si="56"/>
        <v>0</v>
      </c>
      <c r="O92" s="118"/>
    </row>
    <row r="93" spans="1:15" ht="33.75">
      <c r="A93" s="91"/>
      <c r="B93" s="108"/>
      <c r="C93" s="118"/>
      <c r="D93" s="20" t="s">
        <v>18</v>
      </c>
      <c r="E93" s="49">
        <f t="shared" si="54"/>
        <v>115939.32302</v>
      </c>
      <c r="F93" s="49">
        <f t="shared" ref="F93:H93" si="57">F98+F106+F114</f>
        <v>14279.4491</v>
      </c>
      <c r="G93" s="49">
        <f t="shared" si="57"/>
        <v>16020.023999999999</v>
      </c>
      <c r="H93" s="90">
        <f t="shared" si="57"/>
        <v>29639.849920000001</v>
      </c>
      <c r="I93" s="90"/>
      <c r="J93" s="90"/>
      <c r="K93" s="90"/>
      <c r="L93" s="90"/>
      <c r="M93" s="49">
        <f t="shared" ref="M93:N93" si="58">M98+M106+M114</f>
        <v>27000</v>
      </c>
      <c r="N93" s="49">
        <f t="shared" si="58"/>
        <v>29000</v>
      </c>
      <c r="O93" s="118"/>
    </row>
    <row r="94" spans="1:15" ht="22.5">
      <c r="A94" s="91"/>
      <c r="B94" s="108"/>
      <c r="C94" s="118"/>
      <c r="D94" s="20" t="s">
        <v>2</v>
      </c>
      <c r="E94" s="49">
        <f t="shared" si="54"/>
        <v>0</v>
      </c>
      <c r="F94" s="49">
        <f t="shared" ref="F94:H94" si="59">F99+F107+F115</f>
        <v>0</v>
      </c>
      <c r="G94" s="49">
        <f t="shared" si="59"/>
        <v>0</v>
      </c>
      <c r="H94" s="90">
        <f t="shared" si="59"/>
        <v>0</v>
      </c>
      <c r="I94" s="90"/>
      <c r="J94" s="90"/>
      <c r="K94" s="90"/>
      <c r="L94" s="90"/>
      <c r="M94" s="49">
        <f t="shared" ref="M94:N94" si="60">M99+M107+M115</f>
        <v>0</v>
      </c>
      <c r="N94" s="49">
        <f t="shared" si="60"/>
        <v>0</v>
      </c>
      <c r="O94" s="118"/>
    </row>
    <row r="95" spans="1:15" ht="15" hidden="1" customHeight="1">
      <c r="A95" s="91" t="s">
        <v>26</v>
      </c>
      <c r="B95" s="108" t="s">
        <v>144</v>
      </c>
      <c r="C95" s="118"/>
      <c r="D95" s="45" t="s">
        <v>17</v>
      </c>
      <c r="E95" s="49">
        <f>E96+E97+E98+E99</f>
        <v>0</v>
      </c>
      <c r="F95" s="49">
        <f t="shared" ref="F95:G95" si="61">F96+F97+F98+F99</f>
        <v>0</v>
      </c>
      <c r="G95" s="49">
        <f t="shared" si="61"/>
        <v>0</v>
      </c>
      <c r="H95" s="90">
        <f>H96+H97+H98+H99</f>
        <v>0</v>
      </c>
      <c r="I95" s="90"/>
      <c r="J95" s="90"/>
      <c r="K95" s="90"/>
      <c r="L95" s="90"/>
      <c r="M95" s="49">
        <f>M96+M97+M98+M99</f>
        <v>0</v>
      </c>
      <c r="N95" s="49">
        <f t="shared" ref="N95" si="62">N96+N97+N98+N99</f>
        <v>0</v>
      </c>
      <c r="O95" s="154" t="s">
        <v>360</v>
      </c>
    </row>
    <row r="96" spans="1:15" ht="33.75" hidden="1">
      <c r="A96" s="91"/>
      <c r="B96" s="108"/>
      <c r="C96" s="118"/>
      <c r="D96" s="45" t="s">
        <v>23</v>
      </c>
      <c r="E96" s="49">
        <f>F96+G96+H96+M96+N96</f>
        <v>0</v>
      </c>
      <c r="F96" s="49">
        <v>0</v>
      </c>
      <c r="G96" s="49">
        <v>0</v>
      </c>
      <c r="H96" s="90">
        <v>0</v>
      </c>
      <c r="I96" s="90"/>
      <c r="J96" s="90"/>
      <c r="K96" s="90"/>
      <c r="L96" s="90"/>
      <c r="M96" s="49">
        <v>0</v>
      </c>
      <c r="N96" s="49">
        <v>0</v>
      </c>
      <c r="O96" s="155"/>
    </row>
    <row r="97" spans="1:15" ht="33.75" hidden="1">
      <c r="A97" s="91"/>
      <c r="B97" s="108"/>
      <c r="C97" s="118"/>
      <c r="D97" s="45" t="s">
        <v>1</v>
      </c>
      <c r="E97" s="49">
        <f t="shared" ref="E97:E99" si="63">F97+G97+H97+M97+N97</f>
        <v>0</v>
      </c>
      <c r="F97" s="49">
        <v>0</v>
      </c>
      <c r="G97" s="49">
        <v>0</v>
      </c>
      <c r="H97" s="90">
        <v>0</v>
      </c>
      <c r="I97" s="90"/>
      <c r="J97" s="90"/>
      <c r="K97" s="90"/>
      <c r="L97" s="90"/>
      <c r="M97" s="49">
        <v>0</v>
      </c>
      <c r="N97" s="49">
        <v>0</v>
      </c>
      <c r="O97" s="155"/>
    </row>
    <row r="98" spans="1:15" ht="33.75" hidden="1">
      <c r="A98" s="91"/>
      <c r="B98" s="108"/>
      <c r="C98" s="118"/>
      <c r="D98" s="45" t="s">
        <v>18</v>
      </c>
      <c r="E98" s="49">
        <f t="shared" si="63"/>
        <v>0</v>
      </c>
      <c r="F98" s="49">
        <v>0</v>
      </c>
      <c r="G98" s="49">
        <v>0</v>
      </c>
      <c r="H98" s="90">
        <v>0</v>
      </c>
      <c r="I98" s="90"/>
      <c r="J98" s="90"/>
      <c r="K98" s="90"/>
      <c r="L98" s="90"/>
      <c r="M98" s="49">
        <v>0</v>
      </c>
      <c r="N98" s="49">
        <v>0</v>
      </c>
      <c r="O98" s="155"/>
    </row>
    <row r="99" spans="1:15" ht="22.5" hidden="1">
      <c r="A99" s="91"/>
      <c r="B99" s="108"/>
      <c r="C99" s="118"/>
      <c r="D99" s="45" t="s">
        <v>2</v>
      </c>
      <c r="E99" s="49">
        <f t="shared" si="63"/>
        <v>0</v>
      </c>
      <c r="F99" s="49">
        <v>0</v>
      </c>
      <c r="G99" s="49"/>
      <c r="H99" s="90">
        <v>0</v>
      </c>
      <c r="I99" s="90"/>
      <c r="J99" s="90"/>
      <c r="K99" s="90"/>
      <c r="L99" s="90"/>
      <c r="M99" s="49">
        <v>0</v>
      </c>
      <c r="N99" s="49">
        <v>0</v>
      </c>
      <c r="O99" s="155"/>
    </row>
    <row r="100" spans="1:15" ht="15" hidden="1" customHeight="1">
      <c r="A100" s="91"/>
      <c r="B100" s="110" t="s">
        <v>145</v>
      </c>
      <c r="C100" s="91"/>
      <c r="D100" s="91"/>
      <c r="E100" s="86" t="s">
        <v>57</v>
      </c>
      <c r="F100" s="86" t="s">
        <v>58</v>
      </c>
      <c r="G100" s="86" t="s">
        <v>199</v>
      </c>
      <c r="H100" s="86" t="s">
        <v>3</v>
      </c>
      <c r="I100" s="92" t="s">
        <v>150</v>
      </c>
      <c r="J100" s="92"/>
      <c r="K100" s="92"/>
      <c r="L100" s="92"/>
      <c r="M100" s="86" t="s">
        <v>59</v>
      </c>
      <c r="N100" s="86" t="s">
        <v>60</v>
      </c>
      <c r="O100" s="155"/>
    </row>
    <row r="101" spans="1:15" ht="22.5" hidden="1">
      <c r="A101" s="91"/>
      <c r="B101" s="110"/>
      <c r="C101" s="91"/>
      <c r="D101" s="91"/>
      <c r="E101" s="86"/>
      <c r="F101" s="86"/>
      <c r="G101" s="86"/>
      <c r="H101" s="86"/>
      <c r="I101" s="43" t="s">
        <v>146</v>
      </c>
      <c r="J101" s="43" t="s">
        <v>147</v>
      </c>
      <c r="K101" s="43" t="s">
        <v>148</v>
      </c>
      <c r="L101" s="43" t="s">
        <v>149</v>
      </c>
      <c r="M101" s="86"/>
      <c r="N101" s="86"/>
      <c r="O101" s="155"/>
    </row>
    <row r="102" spans="1:15" hidden="1">
      <c r="A102" s="91"/>
      <c r="B102" s="110"/>
      <c r="C102" s="91"/>
      <c r="D102" s="91"/>
      <c r="E102" s="44">
        <v>0</v>
      </c>
      <c r="F102" s="44">
        <v>0</v>
      </c>
      <c r="G102" s="44">
        <v>0</v>
      </c>
      <c r="H102" s="44">
        <v>0</v>
      </c>
      <c r="I102" s="44">
        <v>0</v>
      </c>
      <c r="J102" s="44">
        <v>0</v>
      </c>
      <c r="K102" s="44">
        <v>0</v>
      </c>
      <c r="L102" s="44">
        <v>0</v>
      </c>
      <c r="M102" s="44">
        <v>0</v>
      </c>
      <c r="N102" s="44">
        <v>0</v>
      </c>
      <c r="O102" s="156"/>
    </row>
    <row r="103" spans="1:15">
      <c r="A103" s="91" t="s">
        <v>442</v>
      </c>
      <c r="B103" s="108" t="s">
        <v>168</v>
      </c>
      <c r="C103" s="118"/>
      <c r="D103" s="14" t="s">
        <v>17</v>
      </c>
      <c r="E103" s="49">
        <f>E104+E105+E106+E107</f>
        <v>115939.32302</v>
      </c>
      <c r="F103" s="49">
        <f t="shared" ref="F103:G103" si="64">F104+F105+F106+F107</f>
        <v>14279.4491</v>
      </c>
      <c r="G103" s="49">
        <f t="shared" si="64"/>
        <v>16020.023999999999</v>
      </c>
      <c r="H103" s="90">
        <f>H104+H105+H106+H107</f>
        <v>29639.849920000001</v>
      </c>
      <c r="I103" s="90"/>
      <c r="J103" s="90"/>
      <c r="K103" s="90"/>
      <c r="L103" s="90"/>
      <c r="M103" s="49">
        <f>M104+M105+M106+M107</f>
        <v>27000</v>
      </c>
      <c r="N103" s="49">
        <f t="shared" ref="N103" si="65">N104+N105+N106+N107</f>
        <v>29000</v>
      </c>
      <c r="O103" s="154" t="s">
        <v>360</v>
      </c>
    </row>
    <row r="104" spans="1:15" ht="33.75">
      <c r="A104" s="91"/>
      <c r="B104" s="108"/>
      <c r="C104" s="118"/>
      <c r="D104" s="14" t="s">
        <v>23</v>
      </c>
      <c r="E104" s="49">
        <f>F104+G104+H104+M104+N104</f>
        <v>0</v>
      </c>
      <c r="F104" s="49">
        <v>0</v>
      </c>
      <c r="G104" s="49">
        <v>0</v>
      </c>
      <c r="H104" s="90">
        <v>0</v>
      </c>
      <c r="I104" s="90"/>
      <c r="J104" s="90"/>
      <c r="K104" s="90"/>
      <c r="L104" s="90"/>
      <c r="M104" s="49">
        <v>0</v>
      </c>
      <c r="N104" s="49">
        <v>0</v>
      </c>
      <c r="O104" s="155"/>
    </row>
    <row r="105" spans="1:15" ht="33.75">
      <c r="A105" s="91"/>
      <c r="B105" s="108"/>
      <c r="C105" s="118"/>
      <c r="D105" s="14" t="s">
        <v>1</v>
      </c>
      <c r="E105" s="49">
        <f t="shared" ref="E105:E107" si="66">F105+G105+H105+M105+N105</f>
        <v>0</v>
      </c>
      <c r="F105" s="49">
        <v>0</v>
      </c>
      <c r="G105" s="49">
        <v>0</v>
      </c>
      <c r="H105" s="90">
        <v>0</v>
      </c>
      <c r="I105" s="90"/>
      <c r="J105" s="90"/>
      <c r="K105" s="90"/>
      <c r="L105" s="90"/>
      <c r="M105" s="49">
        <v>0</v>
      </c>
      <c r="N105" s="49">
        <v>0</v>
      </c>
      <c r="O105" s="155"/>
    </row>
    <row r="106" spans="1:15" ht="33.75">
      <c r="A106" s="91"/>
      <c r="B106" s="108"/>
      <c r="C106" s="118"/>
      <c r="D106" s="14" t="s">
        <v>18</v>
      </c>
      <c r="E106" s="49">
        <f t="shared" si="66"/>
        <v>115939.32302</v>
      </c>
      <c r="F106" s="49">
        <v>14279.4491</v>
      </c>
      <c r="G106" s="49">
        <v>16020.023999999999</v>
      </c>
      <c r="H106" s="90">
        <f>25000+4639.84992</f>
        <v>29639.849920000001</v>
      </c>
      <c r="I106" s="90"/>
      <c r="J106" s="90"/>
      <c r="K106" s="90"/>
      <c r="L106" s="90"/>
      <c r="M106" s="49">
        <v>27000</v>
      </c>
      <c r="N106" s="49">
        <v>29000</v>
      </c>
      <c r="O106" s="155"/>
    </row>
    <row r="107" spans="1:15" ht="22.5">
      <c r="A107" s="91"/>
      <c r="B107" s="108"/>
      <c r="C107" s="118"/>
      <c r="D107" s="14" t="s">
        <v>2</v>
      </c>
      <c r="E107" s="49">
        <f t="shared" si="66"/>
        <v>0</v>
      </c>
      <c r="F107" s="49">
        <v>0</v>
      </c>
      <c r="G107" s="49">
        <v>0</v>
      </c>
      <c r="H107" s="90">
        <v>0</v>
      </c>
      <c r="I107" s="90"/>
      <c r="J107" s="90"/>
      <c r="K107" s="90"/>
      <c r="L107" s="90"/>
      <c r="M107" s="49">
        <v>0</v>
      </c>
      <c r="N107" s="49">
        <v>0</v>
      </c>
      <c r="O107" s="155"/>
    </row>
    <row r="108" spans="1:15" ht="15" customHeight="1">
      <c r="A108" s="91"/>
      <c r="B108" s="110" t="s">
        <v>411</v>
      </c>
      <c r="C108" s="91"/>
      <c r="D108" s="91"/>
      <c r="E108" s="86" t="s">
        <v>57</v>
      </c>
      <c r="F108" s="86" t="s">
        <v>58</v>
      </c>
      <c r="G108" s="86" t="s">
        <v>199</v>
      </c>
      <c r="H108" s="86" t="s">
        <v>3</v>
      </c>
      <c r="I108" s="92" t="s">
        <v>150</v>
      </c>
      <c r="J108" s="92"/>
      <c r="K108" s="92"/>
      <c r="L108" s="92"/>
      <c r="M108" s="86" t="s">
        <v>59</v>
      </c>
      <c r="N108" s="86" t="s">
        <v>60</v>
      </c>
      <c r="O108" s="155"/>
    </row>
    <row r="109" spans="1:15" ht="22.5">
      <c r="A109" s="91"/>
      <c r="B109" s="110"/>
      <c r="C109" s="91"/>
      <c r="D109" s="91"/>
      <c r="E109" s="86"/>
      <c r="F109" s="86"/>
      <c r="G109" s="86"/>
      <c r="H109" s="86"/>
      <c r="I109" s="26" t="s">
        <v>146</v>
      </c>
      <c r="J109" s="26" t="s">
        <v>147</v>
      </c>
      <c r="K109" s="26" t="s">
        <v>148</v>
      </c>
      <c r="L109" s="26" t="s">
        <v>149</v>
      </c>
      <c r="M109" s="86"/>
      <c r="N109" s="86"/>
      <c r="O109" s="155"/>
    </row>
    <row r="110" spans="1:15">
      <c r="A110" s="91"/>
      <c r="B110" s="110"/>
      <c r="C110" s="91"/>
      <c r="D110" s="91"/>
      <c r="E110" s="13">
        <v>100</v>
      </c>
      <c r="F110" s="70">
        <v>100</v>
      </c>
      <c r="G110" s="70">
        <v>100</v>
      </c>
      <c r="H110" s="70">
        <v>100</v>
      </c>
      <c r="I110" s="70">
        <v>100</v>
      </c>
      <c r="J110" s="70">
        <v>100</v>
      </c>
      <c r="K110" s="70">
        <v>100</v>
      </c>
      <c r="L110" s="70">
        <v>100</v>
      </c>
      <c r="M110" s="70">
        <v>100</v>
      </c>
      <c r="N110" s="70">
        <v>100</v>
      </c>
      <c r="O110" s="156"/>
    </row>
    <row r="111" spans="1:15" ht="15" hidden="1" customHeight="1">
      <c r="A111" s="91" t="s">
        <v>224</v>
      </c>
      <c r="B111" s="108" t="s">
        <v>169</v>
      </c>
      <c r="C111" s="118"/>
      <c r="D111" s="14" t="s">
        <v>17</v>
      </c>
      <c r="E111" s="49">
        <f>E112+E113+E114+E115</f>
        <v>0</v>
      </c>
      <c r="F111" s="49">
        <f t="shared" ref="F111:G111" si="67">F112+F113+F114+F115</f>
        <v>0</v>
      </c>
      <c r="G111" s="49">
        <f t="shared" si="67"/>
        <v>0</v>
      </c>
      <c r="H111" s="90">
        <f>H112+H113+H114+H115</f>
        <v>0</v>
      </c>
      <c r="I111" s="90"/>
      <c r="J111" s="90"/>
      <c r="K111" s="90"/>
      <c r="L111" s="90"/>
      <c r="M111" s="49">
        <f>M112+M113+M114+M115</f>
        <v>0</v>
      </c>
      <c r="N111" s="49">
        <f t="shared" ref="N111" si="68">N112+N113+N114+N115</f>
        <v>0</v>
      </c>
      <c r="O111" s="87" t="s">
        <v>360</v>
      </c>
    </row>
    <row r="112" spans="1:15" ht="33.75" hidden="1">
      <c r="A112" s="91"/>
      <c r="B112" s="108"/>
      <c r="C112" s="118"/>
      <c r="D112" s="14" t="s">
        <v>23</v>
      </c>
      <c r="E112" s="49">
        <f>F112+G112+H112+M112+N112</f>
        <v>0</v>
      </c>
      <c r="F112" s="49">
        <v>0</v>
      </c>
      <c r="G112" s="49">
        <v>0</v>
      </c>
      <c r="H112" s="90">
        <v>0</v>
      </c>
      <c r="I112" s="90"/>
      <c r="J112" s="90"/>
      <c r="K112" s="90"/>
      <c r="L112" s="90"/>
      <c r="M112" s="49">
        <v>0</v>
      </c>
      <c r="N112" s="49">
        <v>0</v>
      </c>
      <c r="O112" s="88"/>
    </row>
    <row r="113" spans="1:15" ht="33.75" hidden="1">
      <c r="A113" s="91"/>
      <c r="B113" s="108"/>
      <c r="C113" s="118"/>
      <c r="D113" s="14" t="s">
        <v>1</v>
      </c>
      <c r="E113" s="49">
        <f t="shared" ref="E113:E115" si="69">F113+G113+H113+M113+N113</f>
        <v>0</v>
      </c>
      <c r="F113" s="49">
        <v>0</v>
      </c>
      <c r="G113" s="49">
        <v>0</v>
      </c>
      <c r="H113" s="90">
        <v>0</v>
      </c>
      <c r="I113" s="90"/>
      <c r="J113" s="90"/>
      <c r="K113" s="90"/>
      <c r="L113" s="90"/>
      <c r="M113" s="49">
        <v>0</v>
      </c>
      <c r="N113" s="49">
        <v>0</v>
      </c>
      <c r="O113" s="88"/>
    </row>
    <row r="114" spans="1:15" ht="33.75" hidden="1">
      <c r="A114" s="91"/>
      <c r="B114" s="108"/>
      <c r="C114" s="118"/>
      <c r="D114" s="14" t="s">
        <v>18</v>
      </c>
      <c r="E114" s="49">
        <f t="shared" si="69"/>
        <v>0</v>
      </c>
      <c r="F114" s="49">
        <v>0</v>
      </c>
      <c r="G114" s="49">
        <v>0</v>
      </c>
      <c r="H114" s="90">
        <v>0</v>
      </c>
      <c r="I114" s="90"/>
      <c r="J114" s="90"/>
      <c r="K114" s="90"/>
      <c r="L114" s="90"/>
      <c r="M114" s="49">
        <v>0</v>
      </c>
      <c r="N114" s="49">
        <v>0</v>
      </c>
      <c r="O114" s="88"/>
    </row>
    <row r="115" spans="1:15" ht="22.5" hidden="1">
      <c r="A115" s="91"/>
      <c r="B115" s="108"/>
      <c r="C115" s="118"/>
      <c r="D115" s="14" t="s">
        <v>2</v>
      </c>
      <c r="E115" s="49">
        <f t="shared" si="69"/>
        <v>0</v>
      </c>
      <c r="F115" s="49">
        <v>0</v>
      </c>
      <c r="G115" s="49">
        <v>0</v>
      </c>
      <c r="H115" s="90">
        <v>0</v>
      </c>
      <c r="I115" s="90"/>
      <c r="J115" s="90"/>
      <c r="K115" s="90"/>
      <c r="L115" s="90"/>
      <c r="M115" s="49">
        <v>0</v>
      </c>
      <c r="N115" s="49">
        <v>0</v>
      </c>
      <c r="O115" s="88"/>
    </row>
    <row r="116" spans="1:15" ht="15" hidden="1" customHeight="1">
      <c r="A116" s="91"/>
      <c r="B116" s="110" t="s">
        <v>361</v>
      </c>
      <c r="C116" s="91"/>
      <c r="D116" s="91"/>
      <c r="E116" s="86" t="s">
        <v>57</v>
      </c>
      <c r="F116" s="86" t="s">
        <v>58</v>
      </c>
      <c r="G116" s="86" t="s">
        <v>199</v>
      </c>
      <c r="H116" s="86" t="s">
        <v>3</v>
      </c>
      <c r="I116" s="92" t="s">
        <v>150</v>
      </c>
      <c r="J116" s="92"/>
      <c r="K116" s="92"/>
      <c r="L116" s="92"/>
      <c r="M116" s="86" t="s">
        <v>59</v>
      </c>
      <c r="N116" s="86" t="s">
        <v>60</v>
      </c>
      <c r="O116" s="88"/>
    </row>
    <row r="117" spans="1:15" ht="22.5" hidden="1">
      <c r="A117" s="91"/>
      <c r="B117" s="110"/>
      <c r="C117" s="91"/>
      <c r="D117" s="91"/>
      <c r="E117" s="86"/>
      <c r="F117" s="86"/>
      <c r="G117" s="86"/>
      <c r="H117" s="86"/>
      <c r="I117" s="26" t="s">
        <v>146</v>
      </c>
      <c r="J117" s="26" t="s">
        <v>147</v>
      </c>
      <c r="K117" s="26" t="s">
        <v>148</v>
      </c>
      <c r="L117" s="26" t="s">
        <v>149</v>
      </c>
      <c r="M117" s="86"/>
      <c r="N117" s="86"/>
      <c r="O117" s="88"/>
    </row>
    <row r="118" spans="1:15" hidden="1">
      <c r="A118" s="91"/>
      <c r="B118" s="110"/>
      <c r="C118" s="91"/>
      <c r="D118" s="91"/>
      <c r="E118" s="13">
        <v>0</v>
      </c>
      <c r="F118" s="27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89"/>
    </row>
    <row r="119" spans="1:15">
      <c r="A119" s="91" t="s">
        <v>364</v>
      </c>
      <c r="B119" s="108" t="s">
        <v>116</v>
      </c>
      <c r="C119" s="118"/>
      <c r="D119" s="12" t="s">
        <v>17</v>
      </c>
      <c r="E119" s="49">
        <f>E120+E121+E122+E123</f>
        <v>1696</v>
      </c>
      <c r="F119" s="49">
        <f t="shared" ref="F119:G119" si="70">F120+F121+F122+F123</f>
        <v>0</v>
      </c>
      <c r="G119" s="49">
        <f t="shared" si="70"/>
        <v>0</v>
      </c>
      <c r="H119" s="90">
        <f>H120+H121+H122+H123</f>
        <v>1696</v>
      </c>
      <c r="I119" s="90"/>
      <c r="J119" s="90"/>
      <c r="K119" s="90"/>
      <c r="L119" s="90"/>
      <c r="M119" s="49">
        <f>M120+M121+M122+M123</f>
        <v>0</v>
      </c>
      <c r="N119" s="49">
        <f t="shared" ref="N119" si="71">N120+N121+N122+N123</f>
        <v>0</v>
      </c>
      <c r="O119" s="118"/>
    </row>
    <row r="120" spans="1:15" ht="33.75">
      <c r="A120" s="91"/>
      <c r="B120" s="108"/>
      <c r="C120" s="118"/>
      <c r="D120" s="12" t="s">
        <v>23</v>
      </c>
      <c r="E120" s="49">
        <f>F120+G120+H120+M120+N120</f>
        <v>0</v>
      </c>
      <c r="F120" s="49">
        <f>F125</f>
        <v>0</v>
      </c>
      <c r="G120" s="49">
        <f>G125</f>
        <v>0</v>
      </c>
      <c r="H120" s="90">
        <f>H125</f>
        <v>0</v>
      </c>
      <c r="I120" s="90"/>
      <c r="J120" s="90"/>
      <c r="K120" s="90"/>
      <c r="L120" s="90"/>
      <c r="M120" s="49">
        <f>M125</f>
        <v>0</v>
      </c>
      <c r="N120" s="49">
        <f>N125</f>
        <v>0</v>
      </c>
      <c r="O120" s="118"/>
    </row>
    <row r="121" spans="1:15" ht="33.75">
      <c r="A121" s="91"/>
      <c r="B121" s="108"/>
      <c r="C121" s="118"/>
      <c r="D121" s="12" t="s">
        <v>1</v>
      </c>
      <c r="E121" s="49">
        <f t="shared" ref="E121:E123" si="72">F121+G121+H121+M121+N121</f>
        <v>0</v>
      </c>
      <c r="F121" s="49">
        <f t="shared" ref="F121:H121" si="73">F126</f>
        <v>0</v>
      </c>
      <c r="G121" s="49">
        <f t="shared" si="73"/>
        <v>0</v>
      </c>
      <c r="H121" s="90">
        <f t="shared" si="73"/>
        <v>0</v>
      </c>
      <c r="I121" s="90"/>
      <c r="J121" s="90"/>
      <c r="K121" s="90"/>
      <c r="L121" s="90"/>
      <c r="M121" s="49">
        <f t="shared" ref="M121:N121" si="74">M126</f>
        <v>0</v>
      </c>
      <c r="N121" s="49">
        <f t="shared" si="74"/>
        <v>0</v>
      </c>
      <c r="O121" s="118"/>
    </row>
    <row r="122" spans="1:15" ht="33.75">
      <c r="A122" s="91"/>
      <c r="B122" s="108"/>
      <c r="C122" s="118"/>
      <c r="D122" s="12" t="s">
        <v>18</v>
      </c>
      <c r="E122" s="49">
        <f t="shared" si="72"/>
        <v>1696</v>
      </c>
      <c r="F122" s="49">
        <f t="shared" ref="F122:H122" si="75">F127</f>
        <v>0</v>
      </c>
      <c r="G122" s="49">
        <f t="shared" si="75"/>
        <v>0</v>
      </c>
      <c r="H122" s="90">
        <f t="shared" si="75"/>
        <v>1696</v>
      </c>
      <c r="I122" s="90"/>
      <c r="J122" s="90"/>
      <c r="K122" s="90"/>
      <c r="L122" s="90"/>
      <c r="M122" s="49">
        <f t="shared" ref="M122:N122" si="76">M127</f>
        <v>0</v>
      </c>
      <c r="N122" s="49">
        <f t="shared" si="76"/>
        <v>0</v>
      </c>
      <c r="O122" s="118"/>
    </row>
    <row r="123" spans="1:15" ht="22.5">
      <c r="A123" s="91"/>
      <c r="B123" s="108"/>
      <c r="C123" s="118"/>
      <c r="D123" s="12" t="s">
        <v>2</v>
      </c>
      <c r="E123" s="49">
        <f t="shared" si="72"/>
        <v>0</v>
      </c>
      <c r="F123" s="49">
        <f t="shared" ref="F123:H123" si="77">F128</f>
        <v>0</v>
      </c>
      <c r="G123" s="49">
        <f t="shared" si="77"/>
        <v>0</v>
      </c>
      <c r="H123" s="90">
        <f t="shared" si="77"/>
        <v>0</v>
      </c>
      <c r="I123" s="90"/>
      <c r="J123" s="90"/>
      <c r="K123" s="90"/>
      <c r="L123" s="90"/>
      <c r="M123" s="49">
        <f t="shared" ref="M123:N123" si="78">M128</f>
        <v>0</v>
      </c>
      <c r="N123" s="49">
        <f t="shared" si="78"/>
        <v>0</v>
      </c>
      <c r="O123" s="118"/>
    </row>
    <row r="124" spans="1:15" ht="15" customHeight="1">
      <c r="A124" s="91" t="s">
        <v>443</v>
      </c>
      <c r="B124" s="108" t="s">
        <v>117</v>
      </c>
      <c r="C124" s="118"/>
      <c r="D124" s="12" t="s">
        <v>17</v>
      </c>
      <c r="E124" s="49">
        <f>E125+E126+E127+E128</f>
        <v>1696</v>
      </c>
      <c r="F124" s="49">
        <f t="shared" ref="F124:G124" si="79">F125+F126+F127+F128</f>
        <v>0</v>
      </c>
      <c r="G124" s="49">
        <f t="shared" si="79"/>
        <v>0</v>
      </c>
      <c r="H124" s="90">
        <f>H125+H126+H127+H128</f>
        <v>1696</v>
      </c>
      <c r="I124" s="90"/>
      <c r="J124" s="90"/>
      <c r="K124" s="90"/>
      <c r="L124" s="90"/>
      <c r="M124" s="49">
        <f>M125+M126+M127+M128</f>
        <v>0</v>
      </c>
      <c r="N124" s="49">
        <f t="shared" ref="N124" si="80">N125+N126+N127+N128</f>
        <v>0</v>
      </c>
      <c r="O124" s="87" t="s">
        <v>360</v>
      </c>
    </row>
    <row r="125" spans="1:15" ht="33.75">
      <c r="A125" s="91"/>
      <c r="B125" s="108"/>
      <c r="C125" s="118"/>
      <c r="D125" s="12" t="s">
        <v>23</v>
      </c>
      <c r="E125" s="49">
        <f>F125+G125+H125+M125+N125</f>
        <v>0</v>
      </c>
      <c r="F125" s="49">
        <v>0</v>
      </c>
      <c r="G125" s="49">
        <v>0</v>
      </c>
      <c r="H125" s="90">
        <v>0</v>
      </c>
      <c r="I125" s="90"/>
      <c r="J125" s="90"/>
      <c r="K125" s="90"/>
      <c r="L125" s="90"/>
      <c r="M125" s="49">
        <v>0</v>
      </c>
      <c r="N125" s="49">
        <v>0</v>
      </c>
      <c r="O125" s="88"/>
    </row>
    <row r="126" spans="1:15" ht="33.75">
      <c r="A126" s="91"/>
      <c r="B126" s="108"/>
      <c r="C126" s="118"/>
      <c r="D126" s="12" t="s">
        <v>1</v>
      </c>
      <c r="E126" s="49">
        <f t="shared" ref="E126:E128" si="81">F126+G126+H126+M126+N126</f>
        <v>0</v>
      </c>
      <c r="F126" s="49">
        <v>0</v>
      </c>
      <c r="G126" s="49">
        <v>0</v>
      </c>
      <c r="H126" s="90">
        <v>0</v>
      </c>
      <c r="I126" s="90"/>
      <c r="J126" s="90"/>
      <c r="K126" s="90"/>
      <c r="L126" s="90"/>
      <c r="M126" s="49">
        <v>0</v>
      </c>
      <c r="N126" s="49">
        <v>0</v>
      </c>
      <c r="O126" s="88"/>
    </row>
    <row r="127" spans="1:15" ht="33.75">
      <c r="A127" s="91"/>
      <c r="B127" s="108"/>
      <c r="C127" s="118"/>
      <c r="D127" s="12" t="s">
        <v>18</v>
      </c>
      <c r="E127" s="49">
        <f t="shared" si="81"/>
        <v>1696</v>
      </c>
      <c r="F127" s="49">
        <v>0</v>
      </c>
      <c r="G127" s="49">
        <v>0</v>
      </c>
      <c r="H127" s="90">
        <v>1696</v>
      </c>
      <c r="I127" s="90"/>
      <c r="J127" s="90"/>
      <c r="K127" s="90"/>
      <c r="L127" s="90"/>
      <c r="M127" s="49">
        <v>0</v>
      </c>
      <c r="N127" s="49">
        <v>0</v>
      </c>
      <c r="O127" s="88"/>
    </row>
    <row r="128" spans="1:15" ht="22.5">
      <c r="A128" s="91"/>
      <c r="B128" s="108"/>
      <c r="C128" s="118"/>
      <c r="D128" s="12" t="s">
        <v>2</v>
      </c>
      <c r="E128" s="49">
        <f t="shared" si="81"/>
        <v>0</v>
      </c>
      <c r="F128" s="49">
        <v>0</v>
      </c>
      <c r="G128" s="49">
        <v>0</v>
      </c>
      <c r="H128" s="90">
        <v>0</v>
      </c>
      <c r="I128" s="90"/>
      <c r="J128" s="90"/>
      <c r="K128" s="90"/>
      <c r="L128" s="90"/>
      <c r="M128" s="49">
        <v>0</v>
      </c>
      <c r="N128" s="49">
        <v>0</v>
      </c>
      <c r="O128" s="88"/>
    </row>
    <row r="129" spans="1:15" ht="15" customHeight="1">
      <c r="A129" s="91"/>
      <c r="B129" s="111" t="s">
        <v>413</v>
      </c>
      <c r="C129" s="91"/>
      <c r="D129" s="91"/>
      <c r="E129" s="86" t="s">
        <v>57</v>
      </c>
      <c r="F129" s="86" t="s">
        <v>58</v>
      </c>
      <c r="G129" s="86" t="s">
        <v>199</v>
      </c>
      <c r="H129" s="86" t="s">
        <v>3</v>
      </c>
      <c r="I129" s="92" t="s">
        <v>150</v>
      </c>
      <c r="J129" s="92"/>
      <c r="K129" s="92"/>
      <c r="L129" s="92"/>
      <c r="M129" s="86" t="s">
        <v>59</v>
      </c>
      <c r="N129" s="86" t="s">
        <v>60</v>
      </c>
      <c r="O129" s="88"/>
    </row>
    <row r="130" spans="1:15" ht="22.5">
      <c r="A130" s="91"/>
      <c r="B130" s="112"/>
      <c r="C130" s="91"/>
      <c r="D130" s="91"/>
      <c r="E130" s="86"/>
      <c r="F130" s="86"/>
      <c r="G130" s="86"/>
      <c r="H130" s="86"/>
      <c r="I130" s="26" t="s">
        <v>146</v>
      </c>
      <c r="J130" s="26" t="s">
        <v>147</v>
      </c>
      <c r="K130" s="26" t="s">
        <v>148</v>
      </c>
      <c r="L130" s="26" t="s">
        <v>149</v>
      </c>
      <c r="M130" s="86"/>
      <c r="N130" s="86"/>
      <c r="O130" s="88"/>
    </row>
    <row r="131" spans="1:15">
      <c r="A131" s="91"/>
      <c r="B131" s="113"/>
      <c r="C131" s="91"/>
      <c r="D131" s="91"/>
      <c r="E131" s="11">
        <v>1</v>
      </c>
      <c r="F131" s="27">
        <v>0</v>
      </c>
      <c r="G131" s="11">
        <v>0</v>
      </c>
      <c r="H131" s="11">
        <v>1</v>
      </c>
      <c r="I131" s="11">
        <v>0</v>
      </c>
      <c r="J131" s="11">
        <v>0</v>
      </c>
      <c r="K131" s="11">
        <v>1</v>
      </c>
      <c r="L131" s="11">
        <v>1</v>
      </c>
      <c r="M131" s="11">
        <v>0</v>
      </c>
      <c r="N131" s="11">
        <v>0</v>
      </c>
      <c r="O131" s="89"/>
    </row>
    <row r="132" spans="1:15" hidden="1">
      <c r="A132" s="91" t="s">
        <v>47</v>
      </c>
      <c r="B132" s="108" t="s">
        <v>204</v>
      </c>
      <c r="C132" s="118"/>
      <c r="D132" s="12" t="s">
        <v>17</v>
      </c>
      <c r="E132" s="49">
        <f>E133+E134+E135+E136</f>
        <v>0</v>
      </c>
      <c r="F132" s="49">
        <f t="shared" ref="F132:G132" si="82">F133+F134+F135+F136</f>
        <v>0</v>
      </c>
      <c r="G132" s="49">
        <f t="shared" si="82"/>
        <v>0</v>
      </c>
      <c r="H132" s="90">
        <f>H133+H134+H135+H136</f>
        <v>0</v>
      </c>
      <c r="I132" s="90"/>
      <c r="J132" s="90"/>
      <c r="K132" s="90"/>
      <c r="L132" s="90"/>
      <c r="M132" s="49">
        <f>M133+M134+M135+M136</f>
        <v>0</v>
      </c>
      <c r="N132" s="49">
        <f t="shared" ref="N132" si="83">N133+N134+N135+N136</f>
        <v>0</v>
      </c>
      <c r="O132" s="118"/>
    </row>
    <row r="133" spans="1:15" ht="33.75" hidden="1">
      <c r="A133" s="91"/>
      <c r="B133" s="108"/>
      <c r="C133" s="118"/>
      <c r="D133" s="12" t="s">
        <v>23</v>
      </c>
      <c r="E133" s="49">
        <f>F133+G133+H133+M133+N133</f>
        <v>0</v>
      </c>
      <c r="F133" s="49">
        <f>F138</f>
        <v>0</v>
      </c>
      <c r="G133" s="49">
        <f>G138</f>
        <v>0</v>
      </c>
      <c r="H133" s="90">
        <f>H138</f>
        <v>0</v>
      </c>
      <c r="I133" s="90"/>
      <c r="J133" s="90"/>
      <c r="K133" s="90"/>
      <c r="L133" s="90"/>
      <c r="M133" s="49">
        <f>M138</f>
        <v>0</v>
      </c>
      <c r="N133" s="49">
        <f>N138</f>
        <v>0</v>
      </c>
      <c r="O133" s="118"/>
    </row>
    <row r="134" spans="1:15" ht="33.75" hidden="1">
      <c r="A134" s="91"/>
      <c r="B134" s="108"/>
      <c r="C134" s="118"/>
      <c r="D134" s="12" t="s">
        <v>1</v>
      </c>
      <c r="E134" s="49">
        <f t="shared" ref="E134:E136" si="84">F134+G134+H134+M134+N134</f>
        <v>0</v>
      </c>
      <c r="F134" s="49">
        <f t="shared" ref="F134:H134" si="85">F139</f>
        <v>0</v>
      </c>
      <c r="G134" s="49">
        <f t="shared" si="85"/>
        <v>0</v>
      </c>
      <c r="H134" s="90">
        <f t="shared" si="85"/>
        <v>0</v>
      </c>
      <c r="I134" s="90"/>
      <c r="J134" s="90"/>
      <c r="K134" s="90"/>
      <c r="L134" s="90"/>
      <c r="M134" s="49">
        <f t="shared" ref="M134:N134" si="86">M139</f>
        <v>0</v>
      </c>
      <c r="N134" s="49">
        <f t="shared" si="86"/>
        <v>0</v>
      </c>
      <c r="O134" s="118"/>
    </row>
    <row r="135" spans="1:15" ht="33.75" hidden="1">
      <c r="A135" s="91"/>
      <c r="B135" s="108"/>
      <c r="C135" s="118"/>
      <c r="D135" s="12" t="s">
        <v>18</v>
      </c>
      <c r="E135" s="49">
        <f t="shared" si="84"/>
        <v>0</v>
      </c>
      <c r="F135" s="49">
        <f t="shared" ref="F135:H135" si="87">F140</f>
        <v>0</v>
      </c>
      <c r="G135" s="49">
        <f t="shared" si="87"/>
        <v>0</v>
      </c>
      <c r="H135" s="90">
        <f t="shared" si="87"/>
        <v>0</v>
      </c>
      <c r="I135" s="90"/>
      <c r="J135" s="90"/>
      <c r="K135" s="90"/>
      <c r="L135" s="90"/>
      <c r="M135" s="49">
        <f t="shared" ref="M135:N135" si="88">M140</f>
        <v>0</v>
      </c>
      <c r="N135" s="49">
        <f t="shared" si="88"/>
        <v>0</v>
      </c>
      <c r="O135" s="118"/>
    </row>
    <row r="136" spans="1:15" ht="22.5" hidden="1">
      <c r="A136" s="91"/>
      <c r="B136" s="108"/>
      <c r="C136" s="118"/>
      <c r="D136" s="12" t="s">
        <v>2</v>
      </c>
      <c r="E136" s="49">
        <f t="shared" si="84"/>
        <v>0</v>
      </c>
      <c r="F136" s="49">
        <f t="shared" ref="F136:H136" si="89">F141</f>
        <v>0</v>
      </c>
      <c r="G136" s="49">
        <f t="shared" si="89"/>
        <v>0</v>
      </c>
      <c r="H136" s="90">
        <f t="shared" si="89"/>
        <v>0</v>
      </c>
      <c r="I136" s="90"/>
      <c r="J136" s="90"/>
      <c r="K136" s="90"/>
      <c r="L136" s="90"/>
      <c r="M136" s="49">
        <f t="shared" ref="M136:N136" si="90">M141</f>
        <v>0</v>
      </c>
      <c r="N136" s="49">
        <f t="shared" si="90"/>
        <v>0</v>
      </c>
      <c r="O136" s="118"/>
    </row>
    <row r="137" spans="1:15" ht="15" hidden="1" customHeight="1">
      <c r="A137" s="91" t="s">
        <v>48</v>
      </c>
      <c r="B137" s="108" t="s">
        <v>153</v>
      </c>
      <c r="C137" s="118"/>
      <c r="D137" s="12" t="s">
        <v>17</v>
      </c>
      <c r="E137" s="49">
        <f>E138+E139+E140+E141</f>
        <v>0</v>
      </c>
      <c r="F137" s="49">
        <f t="shared" ref="F137:G137" si="91">F138+F139+F140+F141</f>
        <v>0</v>
      </c>
      <c r="G137" s="49">
        <f t="shared" si="91"/>
        <v>0</v>
      </c>
      <c r="H137" s="90">
        <f>H138+H139+H140+H141</f>
        <v>0</v>
      </c>
      <c r="I137" s="90"/>
      <c r="J137" s="90"/>
      <c r="K137" s="90"/>
      <c r="L137" s="90"/>
      <c r="M137" s="49">
        <f>M138+M139+M140+M141</f>
        <v>0</v>
      </c>
      <c r="N137" s="49">
        <f t="shared" ref="N137" si="92">N138+N139+N140+N141</f>
        <v>0</v>
      </c>
      <c r="O137" s="87" t="s">
        <v>360</v>
      </c>
    </row>
    <row r="138" spans="1:15" ht="33.75" hidden="1">
      <c r="A138" s="91"/>
      <c r="B138" s="108"/>
      <c r="C138" s="118"/>
      <c r="D138" s="12" t="s">
        <v>23</v>
      </c>
      <c r="E138" s="49">
        <f>F138+G138+H138+M138+N138</f>
        <v>0</v>
      </c>
      <c r="F138" s="49">
        <v>0</v>
      </c>
      <c r="G138" s="49">
        <v>0</v>
      </c>
      <c r="H138" s="90">
        <v>0</v>
      </c>
      <c r="I138" s="90"/>
      <c r="J138" s="90"/>
      <c r="K138" s="90"/>
      <c r="L138" s="90"/>
      <c r="M138" s="49">
        <v>0</v>
      </c>
      <c r="N138" s="49">
        <v>0</v>
      </c>
      <c r="O138" s="88"/>
    </row>
    <row r="139" spans="1:15" ht="33.75" hidden="1">
      <c r="A139" s="91"/>
      <c r="B139" s="108"/>
      <c r="C139" s="118"/>
      <c r="D139" s="12" t="s">
        <v>1</v>
      </c>
      <c r="E139" s="49">
        <f t="shared" ref="E139:E141" si="93">F139+G139+H139+M139+N139</f>
        <v>0</v>
      </c>
      <c r="F139" s="49">
        <v>0</v>
      </c>
      <c r="G139" s="49">
        <v>0</v>
      </c>
      <c r="H139" s="90">
        <v>0</v>
      </c>
      <c r="I139" s="90"/>
      <c r="J139" s="90"/>
      <c r="K139" s="90"/>
      <c r="L139" s="90"/>
      <c r="M139" s="49">
        <v>0</v>
      </c>
      <c r="N139" s="49">
        <v>0</v>
      </c>
      <c r="O139" s="88"/>
    </row>
    <row r="140" spans="1:15" ht="33.75" hidden="1">
      <c r="A140" s="91"/>
      <c r="B140" s="108"/>
      <c r="C140" s="118"/>
      <c r="D140" s="12" t="s">
        <v>18</v>
      </c>
      <c r="E140" s="49">
        <f t="shared" si="93"/>
        <v>0</v>
      </c>
      <c r="F140" s="49">
        <v>0</v>
      </c>
      <c r="G140" s="49">
        <v>0</v>
      </c>
      <c r="H140" s="90">
        <v>0</v>
      </c>
      <c r="I140" s="90"/>
      <c r="J140" s="90"/>
      <c r="K140" s="90"/>
      <c r="L140" s="90"/>
      <c r="M140" s="49">
        <v>0</v>
      </c>
      <c r="N140" s="49">
        <v>0</v>
      </c>
      <c r="O140" s="88"/>
    </row>
    <row r="141" spans="1:15" ht="22.5" hidden="1">
      <c r="A141" s="91"/>
      <c r="B141" s="108"/>
      <c r="C141" s="118"/>
      <c r="D141" s="12" t="s">
        <v>2</v>
      </c>
      <c r="E141" s="49">
        <f t="shared" si="93"/>
        <v>0</v>
      </c>
      <c r="F141" s="49">
        <v>0</v>
      </c>
      <c r="G141" s="49">
        <v>0</v>
      </c>
      <c r="H141" s="90">
        <v>0</v>
      </c>
      <c r="I141" s="90"/>
      <c r="J141" s="90"/>
      <c r="K141" s="90"/>
      <c r="L141" s="90"/>
      <c r="M141" s="49">
        <v>0</v>
      </c>
      <c r="N141" s="49">
        <v>0</v>
      </c>
      <c r="O141" s="88"/>
    </row>
    <row r="142" spans="1:15" ht="15" hidden="1" customHeight="1">
      <c r="A142" s="91"/>
      <c r="B142" s="110" t="s">
        <v>154</v>
      </c>
      <c r="C142" s="91"/>
      <c r="D142" s="91"/>
      <c r="E142" s="86" t="s">
        <v>57</v>
      </c>
      <c r="F142" s="86" t="s">
        <v>58</v>
      </c>
      <c r="G142" s="86" t="s">
        <v>199</v>
      </c>
      <c r="H142" s="86" t="s">
        <v>3</v>
      </c>
      <c r="I142" s="92" t="s">
        <v>150</v>
      </c>
      <c r="J142" s="92"/>
      <c r="K142" s="92"/>
      <c r="L142" s="92"/>
      <c r="M142" s="86" t="s">
        <v>59</v>
      </c>
      <c r="N142" s="86" t="s">
        <v>60</v>
      </c>
      <c r="O142" s="88"/>
    </row>
    <row r="143" spans="1:15" ht="22.5" hidden="1">
      <c r="A143" s="91"/>
      <c r="B143" s="110"/>
      <c r="C143" s="91"/>
      <c r="D143" s="91"/>
      <c r="E143" s="86"/>
      <c r="F143" s="86"/>
      <c r="G143" s="86"/>
      <c r="H143" s="86"/>
      <c r="I143" s="26" t="s">
        <v>146</v>
      </c>
      <c r="J143" s="26" t="s">
        <v>147</v>
      </c>
      <c r="K143" s="26" t="s">
        <v>148</v>
      </c>
      <c r="L143" s="26" t="s">
        <v>149</v>
      </c>
      <c r="M143" s="86"/>
      <c r="N143" s="86"/>
      <c r="O143" s="88"/>
    </row>
    <row r="144" spans="1:15" hidden="1">
      <c r="A144" s="91"/>
      <c r="B144" s="110"/>
      <c r="C144" s="91"/>
      <c r="D144" s="91"/>
      <c r="E144" s="11">
        <v>0</v>
      </c>
      <c r="F144" s="27">
        <v>0</v>
      </c>
      <c r="G144" s="11">
        <v>0</v>
      </c>
      <c r="H144" s="11">
        <v>0</v>
      </c>
      <c r="I144" s="11">
        <v>0</v>
      </c>
      <c r="J144" s="11">
        <v>0</v>
      </c>
      <c r="K144" s="11">
        <v>0</v>
      </c>
      <c r="L144" s="11">
        <v>0</v>
      </c>
      <c r="M144" s="11">
        <v>0</v>
      </c>
      <c r="N144" s="11">
        <v>0</v>
      </c>
      <c r="O144" s="89"/>
    </row>
    <row r="145" spans="1:15" hidden="1">
      <c r="A145" s="91" t="s">
        <v>49</v>
      </c>
      <c r="B145" s="108" t="s">
        <v>205</v>
      </c>
      <c r="C145" s="118"/>
      <c r="D145" s="12" t="s">
        <v>17</v>
      </c>
      <c r="E145" s="49">
        <f>E146+E147+E148+E149</f>
        <v>0</v>
      </c>
      <c r="F145" s="49">
        <f t="shared" ref="F145:G145" si="94">F146+F147+F148+F149</f>
        <v>0</v>
      </c>
      <c r="G145" s="49">
        <f t="shared" si="94"/>
        <v>0</v>
      </c>
      <c r="H145" s="90">
        <f>H146+H147+H148+H149</f>
        <v>0</v>
      </c>
      <c r="I145" s="90"/>
      <c r="J145" s="90"/>
      <c r="K145" s="90"/>
      <c r="L145" s="90"/>
      <c r="M145" s="49">
        <f>M146+M147+M148+M149</f>
        <v>0</v>
      </c>
      <c r="N145" s="49">
        <f t="shared" ref="N145" si="95">N146+N147+N148+N149</f>
        <v>0</v>
      </c>
      <c r="O145" s="118"/>
    </row>
    <row r="146" spans="1:15" ht="33.75" hidden="1">
      <c r="A146" s="91"/>
      <c r="B146" s="108"/>
      <c r="C146" s="118"/>
      <c r="D146" s="12" t="s">
        <v>23</v>
      </c>
      <c r="E146" s="49">
        <f>F146+G146+H146+M146+N146</f>
        <v>0</v>
      </c>
      <c r="F146" s="49">
        <f>F151</f>
        <v>0</v>
      </c>
      <c r="G146" s="49">
        <f>G151</f>
        <v>0</v>
      </c>
      <c r="H146" s="90">
        <f>H151</f>
        <v>0</v>
      </c>
      <c r="I146" s="90"/>
      <c r="J146" s="90"/>
      <c r="K146" s="90"/>
      <c r="L146" s="90"/>
      <c r="M146" s="49">
        <f>M151</f>
        <v>0</v>
      </c>
      <c r="N146" s="49">
        <f>N151</f>
        <v>0</v>
      </c>
      <c r="O146" s="118"/>
    </row>
    <row r="147" spans="1:15" ht="33.75" hidden="1">
      <c r="A147" s="91"/>
      <c r="B147" s="108"/>
      <c r="C147" s="118"/>
      <c r="D147" s="12" t="s">
        <v>1</v>
      </c>
      <c r="E147" s="49">
        <f t="shared" ref="E147:E149" si="96">F147+G147+H147+M147+N147</f>
        <v>0</v>
      </c>
      <c r="F147" s="49">
        <f t="shared" ref="F147:H147" si="97">F152</f>
        <v>0</v>
      </c>
      <c r="G147" s="49">
        <f t="shared" si="97"/>
        <v>0</v>
      </c>
      <c r="H147" s="90">
        <f t="shared" si="97"/>
        <v>0</v>
      </c>
      <c r="I147" s="90"/>
      <c r="J147" s="90"/>
      <c r="K147" s="90"/>
      <c r="L147" s="90"/>
      <c r="M147" s="49">
        <f t="shared" ref="M147:N147" si="98">M152</f>
        <v>0</v>
      </c>
      <c r="N147" s="49">
        <f t="shared" si="98"/>
        <v>0</v>
      </c>
      <c r="O147" s="118"/>
    </row>
    <row r="148" spans="1:15" ht="33.75" hidden="1">
      <c r="A148" s="91"/>
      <c r="B148" s="108"/>
      <c r="C148" s="118"/>
      <c r="D148" s="12" t="s">
        <v>18</v>
      </c>
      <c r="E148" s="49">
        <f t="shared" si="96"/>
        <v>0</v>
      </c>
      <c r="F148" s="49">
        <f t="shared" ref="F148:H149" si="99">F153</f>
        <v>0</v>
      </c>
      <c r="G148" s="49">
        <f t="shared" si="99"/>
        <v>0</v>
      </c>
      <c r="H148" s="90">
        <f t="shared" si="99"/>
        <v>0</v>
      </c>
      <c r="I148" s="90"/>
      <c r="J148" s="90"/>
      <c r="K148" s="90"/>
      <c r="L148" s="90"/>
      <c r="M148" s="49">
        <f t="shared" ref="M148:N148" si="100">M153</f>
        <v>0</v>
      </c>
      <c r="N148" s="49">
        <f t="shared" si="100"/>
        <v>0</v>
      </c>
      <c r="O148" s="118"/>
    </row>
    <row r="149" spans="1:15" ht="22.5" hidden="1">
      <c r="A149" s="91"/>
      <c r="B149" s="108"/>
      <c r="C149" s="118"/>
      <c r="D149" s="12" t="s">
        <v>2</v>
      </c>
      <c r="E149" s="49">
        <f t="shared" si="96"/>
        <v>0</v>
      </c>
      <c r="F149" s="49">
        <f t="shared" ref="F149:G149" si="101">F154</f>
        <v>0</v>
      </c>
      <c r="G149" s="49">
        <f t="shared" si="101"/>
        <v>0</v>
      </c>
      <c r="H149" s="90">
        <f t="shared" si="99"/>
        <v>0</v>
      </c>
      <c r="I149" s="90"/>
      <c r="J149" s="90"/>
      <c r="K149" s="90"/>
      <c r="L149" s="90"/>
      <c r="M149" s="49">
        <f t="shared" ref="M149:N149" si="102">M154</f>
        <v>0</v>
      </c>
      <c r="N149" s="49">
        <f t="shared" si="102"/>
        <v>0</v>
      </c>
      <c r="O149" s="118"/>
    </row>
    <row r="150" spans="1:15" ht="15" hidden="1" customHeight="1">
      <c r="A150" s="91" t="s">
        <v>50</v>
      </c>
      <c r="B150" s="108" t="s">
        <v>66</v>
      </c>
      <c r="C150" s="118"/>
      <c r="D150" s="12" t="s">
        <v>17</v>
      </c>
      <c r="E150" s="49">
        <f>E151+E152+E153+E154</f>
        <v>0</v>
      </c>
      <c r="F150" s="49">
        <f t="shared" ref="F150:G150" si="103">F151+F152+F153+F154</f>
        <v>0</v>
      </c>
      <c r="G150" s="49">
        <f t="shared" si="103"/>
        <v>0</v>
      </c>
      <c r="H150" s="90">
        <f>H151+H152+H153+H154</f>
        <v>0</v>
      </c>
      <c r="I150" s="90"/>
      <c r="J150" s="90"/>
      <c r="K150" s="90"/>
      <c r="L150" s="90"/>
      <c r="M150" s="49">
        <f>M151+M152+M153+M154</f>
        <v>0</v>
      </c>
      <c r="N150" s="49">
        <f t="shared" ref="N150" si="104">N151+N152+N153+N154</f>
        <v>0</v>
      </c>
      <c r="O150" s="118"/>
    </row>
    <row r="151" spans="1:15" ht="33.75" hidden="1">
      <c r="A151" s="91"/>
      <c r="B151" s="108"/>
      <c r="C151" s="118"/>
      <c r="D151" s="12" t="s">
        <v>23</v>
      </c>
      <c r="E151" s="49">
        <f>F151+G151+H151+M151+N151</f>
        <v>0</v>
      </c>
      <c r="F151" s="49">
        <v>0</v>
      </c>
      <c r="G151" s="49">
        <v>0</v>
      </c>
      <c r="H151" s="90">
        <v>0</v>
      </c>
      <c r="I151" s="90"/>
      <c r="J151" s="90"/>
      <c r="K151" s="90"/>
      <c r="L151" s="90"/>
      <c r="M151" s="49">
        <v>0</v>
      </c>
      <c r="N151" s="49">
        <v>0</v>
      </c>
      <c r="O151" s="118"/>
    </row>
    <row r="152" spans="1:15" ht="33.75" hidden="1">
      <c r="A152" s="91"/>
      <c r="B152" s="108"/>
      <c r="C152" s="118"/>
      <c r="D152" s="12" t="s">
        <v>1</v>
      </c>
      <c r="E152" s="49">
        <f t="shared" ref="E152:E154" si="105">F152+G152+H152+M152+N152</f>
        <v>0</v>
      </c>
      <c r="F152" s="49">
        <v>0</v>
      </c>
      <c r="G152" s="49">
        <v>0</v>
      </c>
      <c r="H152" s="90">
        <v>0</v>
      </c>
      <c r="I152" s="90"/>
      <c r="J152" s="90"/>
      <c r="K152" s="90"/>
      <c r="L152" s="90"/>
      <c r="M152" s="49">
        <v>0</v>
      </c>
      <c r="N152" s="49">
        <v>0</v>
      </c>
      <c r="O152" s="118"/>
    </row>
    <row r="153" spans="1:15" ht="33.75" hidden="1">
      <c r="A153" s="91"/>
      <c r="B153" s="108"/>
      <c r="C153" s="118"/>
      <c r="D153" s="12" t="s">
        <v>18</v>
      </c>
      <c r="E153" s="49">
        <f t="shared" si="105"/>
        <v>0</v>
      </c>
      <c r="F153" s="49">
        <v>0</v>
      </c>
      <c r="G153" s="49">
        <v>0</v>
      </c>
      <c r="H153" s="90">
        <v>0</v>
      </c>
      <c r="I153" s="90"/>
      <c r="J153" s="90"/>
      <c r="K153" s="90"/>
      <c r="L153" s="90"/>
      <c r="M153" s="49">
        <v>0</v>
      </c>
      <c r="N153" s="49">
        <v>0</v>
      </c>
      <c r="O153" s="118"/>
    </row>
    <row r="154" spans="1:15" ht="22.5" hidden="1">
      <c r="A154" s="91"/>
      <c r="B154" s="108"/>
      <c r="C154" s="118"/>
      <c r="D154" s="12" t="s">
        <v>2</v>
      </c>
      <c r="E154" s="49">
        <f t="shared" si="105"/>
        <v>0</v>
      </c>
      <c r="F154" s="49">
        <v>0</v>
      </c>
      <c r="G154" s="49">
        <v>0</v>
      </c>
      <c r="H154" s="90">
        <v>0</v>
      </c>
      <c r="I154" s="90"/>
      <c r="J154" s="90"/>
      <c r="K154" s="90"/>
      <c r="L154" s="90"/>
      <c r="M154" s="49">
        <v>0</v>
      </c>
      <c r="N154" s="49">
        <v>0</v>
      </c>
      <c r="O154" s="118"/>
    </row>
    <row r="155" spans="1:15" ht="15" hidden="1" customHeight="1">
      <c r="A155" s="91"/>
      <c r="B155" s="110" t="s">
        <v>118</v>
      </c>
      <c r="C155" s="91"/>
      <c r="D155" s="91"/>
      <c r="E155" s="86" t="s">
        <v>57</v>
      </c>
      <c r="F155" s="86" t="s">
        <v>58</v>
      </c>
      <c r="G155" s="86" t="s">
        <v>199</v>
      </c>
      <c r="H155" s="86" t="s">
        <v>3</v>
      </c>
      <c r="I155" s="92" t="s">
        <v>150</v>
      </c>
      <c r="J155" s="92"/>
      <c r="K155" s="92"/>
      <c r="L155" s="92"/>
      <c r="M155" s="86" t="s">
        <v>59</v>
      </c>
      <c r="N155" s="86" t="s">
        <v>60</v>
      </c>
      <c r="O155" s="12"/>
    </row>
    <row r="156" spans="1:15" ht="22.5" hidden="1">
      <c r="A156" s="91"/>
      <c r="B156" s="110"/>
      <c r="C156" s="91"/>
      <c r="D156" s="91"/>
      <c r="E156" s="86"/>
      <c r="F156" s="86"/>
      <c r="G156" s="86"/>
      <c r="H156" s="86"/>
      <c r="I156" s="26" t="s">
        <v>146</v>
      </c>
      <c r="J156" s="26" t="s">
        <v>147</v>
      </c>
      <c r="K156" s="26" t="s">
        <v>148</v>
      </c>
      <c r="L156" s="26" t="s">
        <v>149</v>
      </c>
      <c r="M156" s="86"/>
      <c r="N156" s="86"/>
      <c r="O156" s="12"/>
    </row>
    <row r="157" spans="1:15" hidden="1">
      <c r="A157" s="91"/>
      <c r="B157" s="110"/>
      <c r="C157" s="91"/>
      <c r="D157" s="91"/>
      <c r="E157" s="11">
        <v>0</v>
      </c>
      <c r="F157" s="27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2"/>
    </row>
    <row r="158" spans="1:15" ht="15" customHeight="1">
      <c r="A158" s="91" t="s">
        <v>366</v>
      </c>
      <c r="B158" s="108" t="s">
        <v>356</v>
      </c>
      <c r="C158" s="92"/>
      <c r="D158" s="12" t="s">
        <v>17</v>
      </c>
      <c r="E158" s="49">
        <f>E159+E160+E161+E162</f>
        <v>662.66100000000006</v>
      </c>
      <c r="F158" s="49">
        <f t="shared" ref="F158:G158" si="106">F159+F160+F161+F162</f>
        <v>662.66100000000006</v>
      </c>
      <c r="G158" s="49">
        <f t="shared" si="106"/>
        <v>0</v>
      </c>
      <c r="H158" s="90">
        <f>H159+H160+H161+H162</f>
        <v>0</v>
      </c>
      <c r="I158" s="90"/>
      <c r="J158" s="90"/>
      <c r="K158" s="90"/>
      <c r="L158" s="90"/>
      <c r="M158" s="49">
        <f>M159+M160+M161+M162</f>
        <v>0</v>
      </c>
      <c r="N158" s="49">
        <f t="shared" ref="N158" si="107">N159+N160+N161+N162</f>
        <v>0</v>
      </c>
      <c r="O158" s="118"/>
    </row>
    <row r="159" spans="1:15" ht="33.75">
      <c r="A159" s="91"/>
      <c r="B159" s="108"/>
      <c r="C159" s="92"/>
      <c r="D159" s="12" t="s">
        <v>23</v>
      </c>
      <c r="E159" s="49">
        <f>F159+G159+H159+M159+N159</f>
        <v>163.62</v>
      </c>
      <c r="F159" s="49">
        <f>F164</f>
        <v>163.62</v>
      </c>
      <c r="G159" s="49">
        <f>G164</f>
        <v>0</v>
      </c>
      <c r="H159" s="90">
        <f>H164</f>
        <v>0</v>
      </c>
      <c r="I159" s="90"/>
      <c r="J159" s="90"/>
      <c r="K159" s="90"/>
      <c r="L159" s="90"/>
      <c r="M159" s="49">
        <f>M164</f>
        <v>0</v>
      </c>
      <c r="N159" s="49">
        <f>N164</f>
        <v>0</v>
      </c>
      <c r="O159" s="118"/>
    </row>
    <row r="160" spans="1:15" ht="33.75">
      <c r="A160" s="91"/>
      <c r="B160" s="108"/>
      <c r="C160" s="92"/>
      <c r="D160" s="12" t="s">
        <v>1</v>
      </c>
      <c r="E160" s="49">
        <f t="shared" ref="E160:E162" si="108">F160+G160+H160+M160+N160</f>
        <v>490.86</v>
      </c>
      <c r="F160" s="49">
        <f t="shared" ref="F160:H160" si="109">F165</f>
        <v>490.86</v>
      </c>
      <c r="G160" s="49">
        <f t="shared" si="109"/>
        <v>0</v>
      </c>
      <c r="H160" s="90">
        <f t="shared" si="109"/>
        <v>0</v>
      </c>
      <c r="I160" s="90"/>
      <c r="J160" s="90"/>
      <c r="K160" s="90"/>
      <c r="L160" s="90"/>
      <c r="M160" s="49">
        <f t="shared" ref="M160:N160" si="110">M165</f>
        <v>0</v>
      </c>
      <c r="N160" s="49">
        <f t="shared" si="110"/>
        <v>0</v>
      </c>
      <c r="O160" s="118"/>
    </row>
    <row r="161" spans="1:15" ht="33.75">
      <c r="A161" s="91"/>
      <c r="B161" s="108"/>
      <c r="C161" s="92"/>
      <c r="D161" s="12" t="s">
        <v>18</v>
      </c>
      <c r="E161" s="49">
        <f t="shared" si="108"/>
        <v>8.1809999999999992</v>
      </c>
      <c r="F161" s="49">
        <f t="shared" ref="F161:H161" si="111">F166</f>
        <v>8.1809999999999992</v>
      </c>
      <c r="G161" s="49">
        <f t="shared" si="111"/>
        <v>0</v>
      </c>
      <c r="H161" s="90">
        <f t="shared" si="111"/>
        <v>0</v>
      </c>
      <c r="I161" s="90"/>
      <c r="J161" s="90"/>
      <c r="K161" s="90"/>
      <c r="L161" s="90"/>
      <c r="M161" s="49">
        <f t="shared" ref="M161:N161" si="112">M166</f>
        <v>0</v>
      </c>
      <c r="N161" s="49">
        <f t="shared" si="112"/>
        <v>0</v>
      </c>
      <c r="O161" s="118"/>
    </row>
    <row r="162" spans="1:15" ht="22.5">
      <c r="A162" s="91"/>
      <c r="B162" s="108"/>
      <c r="C162" s="92"/>
      <c r="D162" s="12" t="s">
        <v>2</v>
      </c>
      <c r="E162" s="49">
        <f t="shared" si="108"/>
        <v>0</v>
      </c>
      <c r="F162" s="49">
        <f t="shared" ref="F162:H162" si="113">F167</f>
        <v>0</v>
      </c>
      <c r="G162" s="49">
        <f t="shared" si="113"/>
        <v>0</v>
      </c>
      <c r="H162" s="90">
        <f t="shared" si="113"/>
        <v>0</v>
      </c>
      <c r="I162" s="90"/>
      <c r="J162" s="90"/>
      <c r="K162" s="90"/>
      <c r="L162" s="90"/>
      <c r="M162" s="49">
        <f t="shared" ref="M162:N162" si="114">M167</f>
        <v>0</v>
      </c>
      <c r="N162" s="49">
        <f t="shared" si="114"/>
        <v>0</v>
      </c>
      <c r="O162" s="118"/>
    </row>
    <row r="163" spans="1:15" ht="15" customHeight="1">
      <c r="A163" s="91" t="s">
        <v>448</v>
      </c>
      <c r="B163" s="108" t="s">
        <v>170</v>
      </c>
      <c r="C163" s="92"/>
      <c r="D163" s="12" t="s">
        <v>17</v>
      </c>
      <c r="E163" s="49">
        <f>E164+E165+E166+E167</f>
        <v>662.66100000000006</v>
      </c>
      <c r="F163" s="49">
        <f t="shared" ref="F163:G163" si="115">F164+F165+F166+F167</f>
        <v>662.66100000000006</v>
      </c>
      <c r="G163" s="49">
        <f t="shared" si="115"/>
        <v>0</v>
      </c>
      <c r="H163" s="90">
        <f>H164+H165+H166+H167</f>
        <v>0</v>
      </c>
      <c r="I163" s="90"/>
      <c r="J163" s="90"/>
      <c r="K163" s="90"/>
      <c r="L163" s="90"/>
      <c r="M163" s="49">
        <f>M164+M165+M166+M167</f>
        <v>0</v>
      </c>
      <c r="N163" s="49">
        <f t="shared" ref="N163" si="116">N164+N165+N166+N167</f>
        <v>0</v>
      </c>
      <c r="O163" s="87" t="s">
        <v>360</v>
      </c>
    </row>
    <row r="164" spans="1:15" ht="33.75">
      <c r="A164" s="91"/>
      <c r="B164" s="108"/>
      <c r="C164" s="92"/>
      <c r="D164" s="12" t="s">
        <v>23</v>
      </c>
      <c r="E164" s="49">
        <f>F164+G164+H164+M164+N164</f>
        <v>163.62</v>
      </c>
      <c r="F164" s="55">
        <v>163.62</v>
      </c>
      <c r="G164" s="49">
        <v>0</v>
      </c>
      <c r="H164" s="90">
        <v>0</v>
      </c>
      <c r="I164" s="90"/>
      <c r="J164" s="90"/>
      <c r="K164" s="90"/>
      <c r="L164" s="90"/>
      <c r="M164" s="49">
        <v>0</v>
      </c>
      <c r="N164" s="49">
        <v>0</v>
      </c>
      <c r="O164" s="88"/>
    </row>
    <row r="165" spans="1:15" ht="33.75">
      <c r="A165" s="91"/>
      <c r="B165" s="108"/>
      <c r="C165" s="92"/>
      <c r="D165" s="12" t="s">
        <v>1</v>
      </c>
      <c r="E165" s="49">
        <f t="shared" ref="E165:E167" si="117">F165+G165+H165+M165+N165</f>
        <v>490.86</v>
      </c>
      <c r="F165" s="55">
        <v>490.86</v>
      </c>
      <c r="G165" s="49">
        <v>0</v>
      </c>
      <c r="H165" s="90">
        <v>0</v>
      </c>
      <c r="I165" s="90"/>
      <c r="J165" s="90"/>
      <c r="K165" s="90"/>
      <c r="L165" s="90"/>
      <c r="M165" s="49">
        <v>0</v>
      </c>
      <c r="N165" s="49">
        <v>0</v>
      </c>
      <c r="O165" s="88"/>
    </row>
    <row r="166" spans="1:15" ht="33.75">
      <c r="A166" s="91"/>
      <c r="B166" s="108"/>
      <c r="C166" s="92"/>
      <c r="D166" s="12" t="s">
        <v>18</v>
      </c>
      <c r="E166" s="49">
        <f t="shared" si="117"/>
        <v>8.1809999999999992</v>
      </c>
      <c r="F166" s="55">
        <v>8.1809999999999992</v>
      </c>
      <c r="G166" s="49">
        <v>0</v>
      </c>
      <c r="H166" s="90">
        <v>0</v>
      </c>
      <c r="I166" s="90"/>
      <c r="J166" s="90"/>
      <c r="K166" s="90"/>
      <c r="L166" s="90"/>
      <c r="M166" s="49">
        <v>0</v>
      </c>
      <c r="N166" s="49">
        <v>0</v>
      </c>
      <c r="O166" s="88"/>
    </row>
    <row r="167" spans="1:15" ht="22.5">
      <c r="A167" s="91"/>
      <c r="B167" s="108"/>
      <c r="C167" s="92"/>
      <c r="D167" s="12" t="s">
        <v>2</v>
      </c>
      <c r="E167" s="49">
        <f t="shared" si="117"/>
        <v>0</v>
      </c>
      <c r="F167" s="49">
        <v>0</v>
      </c>
      <c r="G167" s="49">
        <v>0</v>
      </c>
      <c r="H167" s="90">
        <v>0</v>
      </c>
      <c r="I167" s="90"/>
      <c r="J167" s="90"/>
      <c r="K167" s="90"/>
      <c r="L167" s="90"/>
      <c r="M167" s="49">
        <v>0</v>
      </c>
      <c r="N167" s="49">
        <v>0</v>
      </c>
      <c r="O167" s="88"/>
    </row>
    <row r="168" spans="1:15" ht="15" customHeight="1">
      <c r="A168" s="91"/>
      <c r="B168" s="110" t="s">
        <v>152</v>
      </c>
      <c r="C168" s="91"/>
      <c r="D168" s="91"/>
      <c r="E168" s="86" t="s">
        <v>57</v>
      </c>
      <c r="F168" s="86" t="s">
        <v>58</v>
      </c>
      <c r="G168" s="86" t="s">
        <v>199</v>
      </c>
      <c r="H168" s="86" t="s">
        <v>3</v>
      </c>
      <c r="I168" s="92" t="s">
        <v>150</v>
      </c>
      <c r="J168" s="92"/>
      <c r="K168" s="92"/>
      <c r="L168" s="92"/>
      <c r="M168" s="86" t="s">
        <v>59</v>
      </c>
      <c r="N168" s="86" t="s">
        <v>60</v>
      </c>
      <c r="O168" s="88"/>
    </row>
    <row r="169" spans="1:15" ht="22.5">
      <c r="A169" s="91"/>
      <c r="B169" s="110"/>
      <c r="C169" s="91"/>
      <c r="D169" s="91"/>
      <c r="E169" s="86"/>
      <c r="F169" s="86"/>
      <c r="G169" s="86"/>
      <c r="H169" s="86"/>
      <c r="I169" s="26" t="s">
        <v>146</v>
      </c>
      <c r="J169" s="26" t="s">
        <v>147</v>
      </c>
      <c r="K169" s="26" t="s">
        <v>148</v>
      </c>
      <c r="L169" s="26" t="s">
        <v>149</v>
      </c>
      <c r="M169" s="86"/>
      <c r="N169" s="86"/>
      <c r="O169" s="88"/>
    </row>
    <row r="170" spans="1:15" ht="30" customHeight="1">
      <c r="A170" s="91"/>
      <c r="B170" s="110"/>
      <c r="C170" s="91"/>
      <c r="D170" s="91"/>
      <c r="E170" s="11">
        <v>12</v>
      </c>
      <c r="F170" s="27">
        <v>12</v>
      </c>
      <c r="G170" s="11">
        <v>12</v>
      </c>
      <c r="H170" s="11" t="s">
        <v>362</v>
      </c>
      <c r="I170" s="70" t="s">
        <v>362</v>
      </c>
      <c r="J170" s="70" t="s">
        <v>362</v>
      </c>
      <c r="K170" s="70" t="s">
        <v>362</v>
      </c>
      <c r="L170" s="70" t="s">
        <v>362</v>
      </c>
      <c r="M170" s="70" t="s">
        <v>362</v>
      </c>
      <c r="N170" s="70" t="s">
        <v>362</v>
      </c>
      <c r="O170" s="89"/>
    </row>
    <row r="171" spans="1:15" hidden="1">
      <c r="A171" s="91" t="s">
        <v>96</v>
      </c>
      <c r="B171" s="108" t="s">
        <v>200</v>
      </c>
      <c r="C171" s="92"/>
      <c r="D171" s="12" t="s">
        <v>17</v>
      </c>
      <c r="E171" s="49">
        <f>E172+E173+E174+E175</f>
        <v>0</v>
      </c>
      <c r="F171" s="49">
        <f t="shared" ref="F171:G171" si="118">F172+F173+F174+F175</f>
        <v>0</v>
      </c>
      <c r="G171" s="49">
        <f t="shared" si="118"/>
        <v>0</v>
      </c>
      <c r="H171" s="90">
        <f>H172+H173+H174+H175</f>
        <v>0</v>
      </c>
      <c r="I171" s="90"/>
      <c r="J171" s="90"/>
      <c r="K171" s="90"/>
      <c r="L171" s="90"/>
      <c r="M171" s="49">
        <f>M172+M173+M174+M175</f>
        <v>0</v>
      </c>
      <c r="N171" s="49">
        <f t="shared" ref="N171" si="119">N172+N173+N174+N175</f>
        <v>0</v>
      </c>
      <c r="O171" s="118"/>
    </row>
    <row r="172" spans="1:15" ht="33.75" hidden="1">
      <c r="A172" s="91"/>
      <c r="B172" s="108"/>
      <c r="C172" s="92"/>
      <c r="D172" s="12" t="s">
        <v>23</v>
      </c>
      <c r="E172" s="49">
        <f>F172+G172+H172+M172+N172</f>
        <v>0</v>
      </c>
      <c r="F172" s="49">
        <f>F177</f>
        <v>0</v>
      </c>
      <c r="G172" s="49">
        <f>G177</f>
        <v>0</v>
      </c>
      <c r="H172" s="90">
        <f>H177</f>
        <v>0</v>
      </c>
      <c r="I172" s="90"/>
      <c r="J172" s="90"/>
      <c r="K172" s="90"/>
      <c r="L172" s="90"/>
      <c r="M172" s="49">
        <f>M177</f>
        <v>0</v>
      </c>
      <c r="N172" s="49">
        <f>N177</f>
        <v>0</v>
      </c>
      <c r="O172" s="118"/>
    </row>
    <row r="173" spans="1:15" ht="33.75" hidden="1">
      <c r="A173" s="91"/>
      <c r="B173" s="108"/>
      <c r="C173" s="92"/>
      <c r="D173" s="12" t="s">
        <v>1</v>
      </c>
      <c r="E173" s="49">
        <f t="shared" ref="E173:E175" si="120">F173+G173+H173+M173+N173</f>
        <v>0</v>
      </c>
      <c r="F173" s="49">
        <f t="shared" ref="F173:H173" si="121">F178</f>
        <v>0</v>
      </c>
      <c r="G173" s="49">
        <f t="shared" si="121"/>
        <v>0</v>
      </c>
      <c r="H173" s="90">
        <f t="shared" si="121"/>
        <v>0</v>
      </c>
      <c r="I173" s="90"/>
      <c r="J173" s="90"/>
      <c r="K173" s="90"/>
      <c r="L173" s="90"/>
      <c r="M173" s="49">
        <f t="shared" ref="M173:N173" si="122">M178</f>
        <v>0</v>
      </c>
      <c r="N173" s="49">
        <f t="shared" si="122"/>
        <v>0</v>
      </c>
      <c r="O173" s="118"/>
    </row>
    <row r="174" spans="1:15" ht="33.75" hidden="1">
      <c r="A174" s="91"/>
      <c r="B174" s="108"/>
      <c r="C174" s="92"/>
      <c r="D174" s="12" t="s">
        <v>18</v>
      </c>
      <c r="E174" s="49">
        <f t="shared" si="120"/>
        <v>0</v>
      </c>
      <c r="F174" s="49">
        <f t="shared" ref="F174:H174" si="123">F179</f>
        <v>0</v>
      </c>
      <c r="G174" s="49">
        <f t="shared" si="123"/>
        <v>0</v>
      </c>
      <c r="H174" s="90">
        <f t="shared" si="123"/>
        <v>0</v>
      </c>
      <c r="I174" s="90"/>
      <c r="J174" s="90"/>
      <c r="K174" s="90"/>
      <c r="L174" s="90"/>
      <c r="M174" s="49">
        <f t="shared" ref="M174:N174" si="124">M179</f>
        <v>0</v>
      </c>
      <c r="N174" s="49">
        <f t="shared" si="124"/>
        <v>0</v>
      </c>
      <c r="O174" s="118"/>
    </row>
    <row r="175" spans="1:15" ht="22.5" hidden="1">
      <c r="A175" s="91"/>
      <c r="B175" s="108"/>
      <c r="C175" s="92"/>
      <c r="D175" s="12" t="s">
        <v>2</v>
      </c>
      <c r="E175" s="49">
        <f t="shared" si="120"/>
        <v>0</v>
      </c>
      <c r="F175" s="49">
        <f t="shared" ref="F175:H175" si="125">F180</f>
        <v>0</v>
      </c>
      <c r="G175" s="49">
        <f t="shared" si="125"/>
        <v>0</v>
      </c>
      <c r="H175" s="90">
        <f t="shared" si="125"/>
        <v>0</v>
      </c>
      <c r="I175" s="90"/>
      <c r="J175" s="90"/>
      <c r="K175" s="90"/>
      <c r="L175" s="90"/>
      <c r="M175" s="49">
        <f t="shared" ref="M175:N175" si="126">M180</f>
        <v>0</v>
      </c>
      <c r="N175" s="49">
        <f t="shared" si="126"/>
        <v>0</v>
      </c>
      <c r="O175" s="118"/>
    </row>
    <row r="176" spans="1:15" hidden="1">
      <c r="A176" s="91" t="s">
        <v>52</v>
      </c>
      <c r="B176" s="108" t="s">
        <v>62</v>
      </c>
      <c r="C176" s="92"/>
      <c r="D176" s="12" t="s">
        <v>17</v>
      </c>
      <c r="E176" s="49">
        <f>E177+E178+E179+E180</f>
        <v>0</v>
      </c>
      <c r="F176" s="49">
        <f t="shared" ref="F176:G176" si="127">F177+F178+F179+F180</f>
        <v>0</v>
      </c>
      <c r="G176" s="49">
        <f t="shared" si="127"/>
        <v>0</v>
      </c>
      <c r="H176" s="90">
        <f>H177+H178+H179+H180</f>
        <v>0</v>
      </c>
      <c r="I176" s="90"/>
      <c r="J176" s="90"/>
      <c r="K176" s="90"/>
      <c r="L176" s="90"/>
      <c r="M176" s="49">
        <f>M177+M178+M179+M180</f>
        <v>0</v>
      </c>
      <c r="N176" s="49">
        <f t="shared" ref="N176" si="128">N177+N178+N179+N180</f>
        <v>0</v>
      </c>
      <c r="O176" s="157"/>
    </row>
    <row r="177" spans="1:15" ht="33.75" hidden="1">
      <c r="A177" s="91"/>
      <c r="B177" s="108"/>
      <c r="C177" s="92"/>
      <c r="D177" s="12" t="s">
        <v>23</v>
      </c>
      <c r="E177" s="49">
        <f>F177+G177+H177+M177+N177</f>
        <v>0</v>
      </c>
      <c r="F177" s="49">
        <v>0</v>
      </c>
      <c r="G177" s="49">
        <v>0</v>
      </c>
      <c r="H177" s="90">
        <v>0</v>
      </c>
      <c r="I177" s="90"/>
      <c r="J177" s="90"/>
      <c r="K177" s="90"/>
      <c r="L177" s="90"/>
      <c r="M177" s="49">
        <v>0</v>
      </c>
      <c r="N177" s="49">
        <v>0</v>
      </c>
      <c r="O177" s="158"/>
    </row>
    <row r="178" spans="1:15" ht="33.75" hidden="1">
      <c r="A178" s="91"/>
      <c r="B178" s="108"/>
      <c r="C178" s="92"/>
      <c r="D178" s="12" t="s">
        <v>1</v>
      </c>
      <c r="E178" s="49">
        <f t="shared" ref="E178:E180" si="129">F178+G178+H178+M178+N178</f>
        <v>0</v>
      </c>
      <c r="F178" s="49">
        <v>0</v>
      </c>
      <c r="G178" s="49">
        <v>0</v>
      </c>
      <c r="H178" s="90">
        <v>0</v>
      </c>
      <c r="I178" s="90"/>
      <c r="J178" s="90"/>
      <c r="K178" s="90"/>
      <c r="L178" s="90"/>
      <c r="M178" s="49">
        <v>0</v>
      </c>
      <c r="N178" s="49">
        <v>0</v>
      </c>
      <c r="O178" s="158"/>
    </row>
    <row r="179" spans="1:15" ht="33.75" hidden="1">
      <c r="A179" s="91"/>
      <c r="B179" s="108"/>
      <c r="C179" s="92"/>
      <c r="D179" s="12" t="s">
        <v>18</v>
      </c>
      <c r="E179" s="49">
        <f t="shared" si="129"/>
        <v>0</v>
      </c>
      <c r="F179" s="49">
        <v>0</v>
      </c>
      <c r="G179" s="49">
        <v>0</v>
      </c>
      <c r="H179" s="90">
        <v>0</v>
      </c>
      <c r="I179" s="90"/>
      <c r="J179" s="90"/>
      <c r="K179" s="90"/>
      <c r="L179" s="90"/>
      <c r="M179" s="49">
        <v>0</v>
      </c>
      <c r="N179" s="49">
        <v>0</v>
      </c>
      <c r="O179" s="158"/>
    </row>
    <row r="180" spans="1:15" ht="22.5" hidden="1">
      <c r="A180" s="91"/>
      <c r="B180" s="108"/>
      <c r="C180" s="92"/>
      <c r="D180" s="12" t="s">
        <v>2</v>
      </c>
      <c r="E180" s="49">
        <f t="shared" si="129"/>
        <v>0</v>
      </c>
      <c r="F180" s="49">
        <v>0</v>
      </c>
      <c r="G180" s="49">
        <v>0</v>
      </c>
      <c r="H180" s="90">
        <v>0</v>
      </c>
      <c r="I180" s="90"/>
      <c r="J180" s="90"/>
      <c r="K180" s="90"/>
      <c r="L180" s="90"/>
      <c r="M180" s="49">
        <v>0</v>
      </c>
      <c r="N180" s="49">
        <v>0</v>
      </c>
      <c r="O180" s="158"/>
    </row>
    <row r="181" spans="1:15" ht="15" hidden="1" customHeight="1">
      <c r="A181" s="91"/>
      <c r="B181" s="110" t="s">
        <v>119</v>
      </c>
      <c r="C181" s="91"/>
      <c r="D181" s="91"/>
      <c r="E181" s="86" t="s">
        <v>57</v>
      </c>
      <c r="F181" s="86" t="s">
        <v>58</v>
      </c>
      <c r="G181" s="86" t="s">
        <v>199</v>
      </c>
      <c r="H181" s="86" t="s">
        <v>3</v>
      </c>
      <c r="I181" s="92" t="s">
        <v>150</v>
      </c>
      <c r="J181" s="92"/>
      <c r="K181" s="92"/>
      <c r="L181" s="92"/>
      <c r="M181" s="86" t="s">
        <v>59</v>
      </c>
      <c r="N181" s="86" t="s">
        <v>60</v>
      </c>
      <c r="O181" s="158"/>
    </row>
    <row r="182" spans="1:15" ht="22.5" hidden="1">
      <c r="A182" s="91"/>
      <c r="B182" s="110"/>
      <c r="C182" s="91"/>
      <c r="D182" s="91"/>
      <c r="E182" s="86"/>
      <c r="F182" s="86"/>
      <c r="G182" s="86"/>
      <c r="H182" s="86"/>
      <c r="I182" s="26" t="s">
        <v>146</v>
      </c>
      <c r="J182" s="26" t="s">
        <v>147</v>
      </c>
      <c r="K182" s="26" t="s">
        <v>148</v>
      </c>
      <c r="L182" s="26" t="s">
        <v>149</v>
      </c>
      <c r="M182" s="86"/>
      <c r="N182" s="86"/>
      <c r="O182" s="158"/>
    </row>
    <row r="183" spans="1:15" hidden="1">
      <c r="A183" s="91"/>
      <c r="B183" s="110"/>
      <c r="C183" s="91"/>
      <c r="D183" s="91"/>
      <c r="E183" s="11">
        <v>0</v>
      </c>
      <c r="F183" s="27">
        <v>0</v>
      </c>
      <c r="G183" s="11">
        <v>0</v>
      </c>
      <c r="H183" s="11">
        <v>0</v>
      </c>
      <c r="I183" s="11">
        <v>0</v>
      </c>
      <c r="J183" s="11">
        <v>0</v>
      </c>
      <c r="K183" s="11">
        <v>0</v>
      </c>
      <c r="L183" s="11">
        <v>0</v>
      </c>
      <c r="M183" s="11">
        <v>0</v>
      </c>
      <c r="N183" s="11">
        <v>0</v>
      </c>
      <c r="O183" s="159"/>
    </row>
    <row r="184" spans="1:15" hidden="1">
      <c r="A184" s="91" t="s">
        <v>97</v>
      </c>
      <c r="B184" s="108" t="s">
        <v>69</v>
      </c>
      <c r="C184" s="92"/>
      <c r="D184" s="12" t="s">
        <v>17</v>
      </c>
      <c r="E184" s="92" t="s">
        <v>63</v>
      </c>
      <c r="F184" s="92"/>
      <c r="G184" s="92"/>
      <c r="H184" s="92"/>
      <c r="I184" s="92"/>
      <c r="J184" s="92"/>
      <c r="K184" s="92"/>
      <c r="L184" s="92"/>
      <c r="M184" s="92"/>
      <c r="N184" s="92"/>
      <c r="O184" s="130"/>
    </row>
    <row r="185" spans="1:15" ht="33.75" hidden="1">
      <c r="A185" s="91"/>
      <c r="B185" s="108"/>
      <c r="C185" s="92"/>
      <c r="D185" s="12" t="s">
        <v>23</v>
      </c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130"/>
    </row>
    <row r="186" spans="1:15" ht="33.75" hidden="1">
      <c r="A186" s="91"/>
      <c r="B186" s="108"/>
      <c r="C186" s="92"/>
      <c r="D186" s="12" t="s">
        <v>1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130"/>
    </row>
    <row r="187" spans="1:15" ht="33.75" hidden="1">
      <c r="A187" s="91"/>
      <c r="B187" s="108"/>
      <c r="C187" s="92"/>
      <c r="D187" s="12" t="s">
        <v>18</v>
      </c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130"/>
    </row>
    <row r="188" spans="1:15" ht="22.5" hidden="1">
      <c r="A188" s="91"/>
      <c r="B188" s="108"/>
      <c r="C188" s="92"/>
      <c r="D188" s="12" t="s">
        <v>2</v>
      </c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130"/>
    </row>
    <row r="189" spans="1:15" ht="15" hidden="1" customHeight="1">
      <c r="A189" s="91" t="s">
        <v>124</v>
      </c>
      <c r="B189" s="108" t="s">
        <v>70</v>
      </c>
      <c r="C189" s="92"/>
      <c r="D189" s="12" t="s">
        <v>17</v>
      </c>
      <c r="E189" s="92" t="s">
        <v>63</v>
      </c>
      <c r="F189" s="92"/>
      <c r="G189" s="92"/>
      <c r="H189" s="92"/>
      <c r="I189" s="92"/>
      <c r="J189" s="92"/>
      <c r="K189" s="92"/>
      <c r="L189" s="92"/>
      <c r="M189" s="92"/>
      <c r="N189" s="92"/>
      <c r="O189" s="126"/>
    </row>
    <row r="190" spans="1:15" ht="33.75" hidden="1">
      <c r="A190" s="91"/>
      <c r="B190" s="108"/>
      <c r="C190" s="92"/>
      <c r="D190" s="12" t="s">
        <v>23</v>
      </c>
      <c r="E190" s="92"/>
      <c r="F190" s="92"/>
      <c r="G190" s="92"/>
      <c r="H190" s="92"/>
      <c r="I190" s="92"/>
      <c r="J190" s="92"/>
      <c r="K190" s="92"/>
      <c r="L190" s="92"/>
      <c r="M190" s="92"/>
      <c r="N190" s="92"/>
      <c r="O190" s="127"/>
    </row>
    <row r="191" spans="1:15" ht="33.75" hidden="1">
      <c r="A191" s="91"/>
      <c r="B191" s="108"/>
      <c r="C191" s="92"/>
      <c r="D191" s="12" t="s">
        <v>1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127"/>
    </row>
    <row r="192" spans="1:15" ht="33.75" hidden="1">
      <c r="A192" s="91"/>
      <c r="B192" s="108"/>
      <c r="C192" s="92"/>
      <c r="D192" s="12" t="s">
        <v>18</v>
      </c>
      <c r="E192" s="92"/>
      <c r="F192" s="92"/>
      <c r="G192" s="92"/>
      <c r="H192" s="92"/>
      <c r="I192" s="92"/>
      <c r="J192" s="92"/>
      <c r="K192" s="92"/>
      <c r="L192" s="92"/>
      <c r="M192" s="92"/>
      <c r="N192" s="92"/>
      <c r="O192" s="127"/>
    </row>
    <row r="193" spans="1:15" ht="22.5" hidden="1">
      <c r="A193" s="91"/>
      <c r="B193" s="108"/>
      <c r="C193" s="92"/>
      <c r="D193" s="12" t="s">
        <v>2</v>
      </c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127"/>
    </row>
    <row r="194" spans="1:15" ht="15" hidden="1" customHeight="1">
      <c r="A194" s="91"/>
      <c r="B194" s="110" t="s">
        <v>120</v>
      </c>
      <c r="C194" s="91"/>
      <c r="D194" s="91"/>
      <c r="E194" s="86" t="s">
        <v>57</v>
      </c>
      <c r="F194" s="86" t="s">
        <v>58</v>
      </c>
      <c r="G194" s="86" t="s">
        <v>199</v>
      </c>
      <c r="H194" s="86" t="s">
        <v>3</v>
      </c>
      <c r="I194" s="92" t="s">
        <v>150</v>
      </c>
      <c r="J194" s="92"/>
      <c r="K194" s="92"/>
      <c r="L194" s="92"/>
      <c r="M194" s="86" t="s">
        <v>59</v>
      </c>
      <c r="N194" s="86" t="s">
        <v>60</v>
      </c>
      <c r="O194" s="127"/>
    </row>
    <row r="195" spans="1:15" ht="22.5" hidden="1">
      <c r="A195" s="91"/>
      <c r="B195" s="110"/>
      <c r="C195" s="91"/>
      <c r="D195" s="91"/>
      <c r="E195" s="86"/>
      <c r="F195" s="86"/>
      <c r="G195" s="86"/>
      <c r="H195" s="86"/>
      <c r="I195" s="26" t="s">
        <v>146</v>
      </c>
      <c r="J195" s="26" t="s">
        <v>147</v>
      </c>
      <c r="K195" s="26" t="s">
        <v>148</v>
      </c>
      <c r="L195" s="26" t="s">
        <v>149</v>
      </c>
      <c r="M195" s="86"/>
      <c r="N195" s="86"/>
      <c r="O195" s="127"/>
    </row>
    <row r="196" spans="1:15" hidden="1">
      <c r="A196" s="91"/>
      <c r="B196" s="110"/>
      <c r="C196" s="91"/>
      <c r="D196" s="91"/>
      <c r="E196" s="11"/>
      <c r="F196" s="27"/>
      <c r="G196" s="11"/>
      <c r="H196" s="11"/>
      <c r="I196" s="11"/>
      <c r="J196" s="11"/>
      <c r="K196" s="11"/>
      <c r="L196" s="11"/>
      <c r="M196" s="11"/>
      <c r="N196" s="11"/>
      <c r="O196" s="128"/>
    </row>
    <row r="197" spans="1:15">
      <c r="A197" s="92" t="s">
        <v>24</v>
      </c>
      <c r="B197" s="92"/>
      <c r="C197" s="92"/>
      <c r="D197" s="12" t="s">
        <v>17</v>
      </c>
      <c r="E197" s="49">
        <f>E198+E199+E200+E201</f>
        <v>358029.03581999993</v>
      </c>
      <c r="F197" s="49">
        <f t="shared" ref="F197:G197" si="130">F198+F199+F200+F201</f>
        <v>49465.807299999993</v>
      </c>
      <c r="G197" s="49">
        <f t="shared" si="130"/>
        <v>67893.130080000003</v>
      </c>
      <c r="H197" s="90">
        <f>H198+H199+H200+H201</f>
        <v>82345.449919999999</v>
      </c>
      <c r="I197" s="90"/>
      <c r="J197" s="90"/>
      <c r="K197" s="90"/>
      <c r="L197" s="90"/>
      <c r="M197" s="49">
        <f>M198+M199+M200+M201</f>
        <v>78149.011969999992</v>
      </c>
      <c r="N197" s="49">
        <f t="shared" ref="N197" si="131">N198+N199+N200+N201</f>
        <v>80175.636549999996</v>
      </c>
      <c r="O197" s="92"/>
    </row>
    <row r="198" spans="1:15" ht="33.75">
      <c r="A198" s="92"/>
      <c r="B198" s="92"/>
      <c r="C198" s="92"/>
      <c r="D198" s="12" t="s">
        <v>23</v>
      </c>
      <c r="E198" s="49">
        <f>F198+G198+H198+M198+N198</f>
        <v>3142.62</v>
      </c>
      <c r="F198" s="49">
        <f>F12+F25+F78+F91+F120+F133+F146+F159+F172</f>
        <v>220.62</v>
      </c>
      <c r="G198" s="49">
        <f>G12+G25+G78+G91+G120+G133+G146+G159+G172</f>
        <v>2668</v>
      </c>
      <c r="H198" s="90">
        <f>H12+H25+H78+H91+H120+H133+H146+H159+H172</f>
        <v>254</v>
      </c>
      <c r="I198" s="90"/>
      <c r="J198" s="90"/>
      <c r="K198" s="90"/>
      <c r="L198" s="90"/>
      <c r="M198" s="49">
        <f>M12+M25+M78+M91+M120+M133+M146+M159+M172</f>
        <v>0</v>
      </c>
      <c r="N198" s="49">
        <f>N12+N25+N78+N91+N120+N133+N146+N159+N172</f>
        <v>0</v>
      </c>
      <c r="O198" s="92"/>
    </row>
    <row r="199" spans="1:15" ht="33.75">
      <c r="A199" s="92"/>
      <c r="B199" s="92"/>
      <c r="C199" s="92"/>
      <c r="D199" s="12" t="s">
        <v>1</v>
      </c>
      <c r="E199" s="49">
        <f t="shared" ref="E199:E201" si="132">F199+G199+H199+M199+N199</f>
        <v>490.86</v>
      </c>
      <c r="F199" s="49">
        <f t="shared" ref="F199:H199" si="133">F13+F26+F79+F92+F121+F134+F147+F160+F173</f>
        <v>490.86</v>
      </c>
      <c r="G199" s="49">
        <f t="shared" si="133"/>
        <v>0</v>
      </c>
      <c r="H199" s="90">
        <f t="shared" si="133"/>
        <v>0</v>
      </c>
      <c r="I199" s="90"/>
      <c r="J199" s="90"/>
      <c r="K199" s="90"/>
      <c r="L199" s="90"/>
      <c r="M199" s="49">
        <f t="shared" ref="M199:N199" si="134">M13+M26+M79+M92+M121+M134+M147+M160+M173</f>
        <v>0</v>
      </c>
      <c r="N199" s="49">
        <f t="shared" si="134"/>
        <v>0</v>
      </c>
      <c r="O199" s="92"/>
    </row>
    <row r="200" spans="1:15" ht="33.75">
      <c r="A200" s="92"/>
      <c r="B200" s="92"/>
      <c r="C200" s="92"/>
      <c r="D200" s="12" t="s">
        <v>18</v>
      </c>
      <c r="E200" s="49">
        <f t="shared" si="132"/>
        <v>354395.55581999995</v>
      </c>
      <c r="F200" s="49">
        <f t="shared" ref="F200:H200" si="135">F14+F27+F80+F93+F122+F135+F148+F161+F174</f>
        <v>48754.32729999999</v>
      </c>
      <c r="G200" s="49">
        <f t="shared" si="135"/>
        <v>65225.130080000003</v>
      </c>
      <c r="H200" s="90">
        <f t="shared" si="135"/>
        <v>82091.449919999999</v>
      </c>
      <c r="I200" s="90"/>
      <c r="J200" s="90"/>
      <c r="K200" s="90"/>
      <c r="L200" s="90"/>
      <c r="M200" s="49">
        <f t="shared" ref="M200:N200" si="136">M14+M27+M80+M93+M122+M135+M148+M161+M174</f>
        <v>78149.011969999992</v>
      </c>
      <c r="N200" s="49">
        <f t="shared" si="136"/>
        <v>80175.636549999996</v>
      </c>
      <c r="O200" s="92"/>
    </row>
    <row r="201" spans="1:15" ht="22.5">
      <c r="A201" s="92"/>
      <c r="B201" s="92"/>
      <c r="C201" s="92"/>
      <c r="D201" s="12" t="s">
        <v>2</v>
      </c>
      <c r="E201" s="49">
        <f t="shared" si="132"/>
        <v>0</v>
      </c>
      <c r="F201" s="49">
        <f t="shared" ref="F201:G201" si="137">F15+F28+F81+F94+F123+F136+F149+F162+F175</f>
        <v>0</v>
      </c>
      <c r="G201" s="49">
        <f t="shared" si="137"/>
        <v>0</v>
      </c>
      <c r="H201" s="90">
        <f>H15+H28+H81+H94+H123+H136+H149+H162+H175</f>
        <v>0</v>
      </c>
      <c r="I201" s="90"/>
      <c r="J201" s="90"/>
      <c r="K201" s="90"/>
      <c r="L201" s="90"/>
      <c r="M201" s="49">
        <f t="shared" ref="M201:N201" si="138">M15+M28+M81+M94+M123+M136+M149+M162+M175</f>
        <v>0</v>
      </c>
      <c r="N201" s="49">
        <f t="shared" si="138"/>
        <v>0</v>
      </c>
      <c r="O201" s="92"/>
    </row>
    <row r="203" spans="1:15">
      <c r="F203" s="58"/>
      <c r="G203" s="58"/>
      <c r="H203" s="58"/>
      <c r="I203" s="58"/>
      <c r="J203" s="58"/>
      <c r="O203" s="1" t="s">
        <v>372</v>
      </c>
    </row>
  </sheetData>
  <mergeCells count="427">
    <mergeCell ref="L1:O1"/>
    <mergeCell ref="L2:O2"/>
    <mergeCell ref="L3:O3"/>
    <mergeCell ref="L4:O4"/>
    <mergeCell ref="N42:N43"/>
    <mergeCell ref="N50:N51"/>
    <mergeCell ref="G50:G51"/>
    <mergeCell ref="M181:M182"/>
    <mergeCell ref="N181:N182"/>
    <mergeCell ref="M87:M88"/>
    <mergeCell ref="N87:N88"/>
    <mergeCell ref="H55:L55"/>
    <mergeCell ref="H56:L56"/>
    <mergeCell ref="O150:O154"/>
    <mergeCell ref="M34:M35"/>
    <mergeCell ref="N34:N35"/>
    <mergeCell ref="H32:L32"/>
    <mergeCell ref="H33:L33"/>
    <mergeCell ref="H34:H35"/>
    <mergeCell ref="I34:L34"/>
    <mergeCell ref="M50:M51"/>
    <mergeCell ref="M66:M67"/>
    <mergeCell ref="N66:N67"/>
    <mergeCell ref="G42:G43"/>
    <mergeCell ref="F194:F195"/>
    <mergeCell ref="M142:M143"/>
    <mergeCell ref="N142:N143"/>
    <mergeCell ref="H121:L121"/>
    <mergeCell ref="H122:L122"/>
    <mergeCell ref="H123:L123"/>
    <mergeCell ref="H124:L124"/>
    <mergeCell ref="H125:L125"/>
    <mergeCell ref="H126:L126"/>
    <mergeCell ref="H127:L127"/>
    <mergeCell ref="H128:L128"/>
    <mergeCell ref="M129:M130"/>
    <mergeCell ref="N129:N130"/>
    <mergeCell ref="H129:H130"/>
    <mergeCell ref="N155:N156"/>
    <mergeCell ref="N194:N195"/>
    <mergeCell ref="G181:G182"/>
    <mergeCell ref="F21:F22"/>
    <mergeCell ref="F34:F35"/>
    <mergeCell ref="F42:F43"/>
    <mergeCell ref="F50:F51"/>
    <mergeCell ref="F58:F59"/>
    <mergeCell ref="F66:F67"/>
    <mergeCell ref="F87:F88"/>
    <mergeCell ref="F100:F101"/>
    <mergeCell ref="F108:F109"/>
    <mergeCell ref="A82:A89"/>
    <mergeCell ref="B82:B86"/>
    <mergeCell ref="C82:C86"/>
    <mergeCell ref="H82:L82"/>
    <mergeCell ref="H83:L83"/>
    <mergeCell ref="H84:L84"/>
    <mergeCell ref="H85:L85"/>
    <mergeCell ref="H86:L86"/>
    <mergeCell ref="B87:B89"/>
    <mergeCell ref="C87:C89"/>
    <mergeCell ref="D87:D89"/>
    <mergeCell ref="E87:E88"/>
    <mergeCell ref="G87:G88"/>
    <mergeCell ref="H87:H88"/>
    <mergeCell ref="I87:L87"/>
    <mergeCell ref="B116:B118"/>
    <mergeCell ref="C116:C118"/>
    <mergeCell ref="D116:D118"/>
    <mergeCell ref="E116:E117"/>
    <mergeCell ref="G116:G117"/>
    <mergeCell ref="H116:H117"/>
    <mergeCell ref="I116:L116"/>
    <mergeCell ref="M116:M117"/>
    <mergeCell ref="N116:N117"/>
    <mergeCell ref="F116:F117"/>
    <mergeCell ref="C111:C115"/>
    <mergeCell ref="H111:L111"/>
    <mergeCell ref="H112:L112"/>
    <mergeCell ref="H113:L113"/>
    <mergeCell ref="H114:L114"/>
    <mergeCell ref="H115:L115"/>
    <mergeCell ref="H63:L63"/>
    <mergeCell ref="H64:L64"/>
    <mergeCell ref="H65:L65"/>
    <mergeCell ref="H66:H67"/>
    <mergeCell ref="I66:L66"/>
    <mergeCell ref="H96:L96"/>
    <mergeCell ref="H97:L97"/>
    <mergeCell ref="H98:L98"/>
    <mergeCell ref="H108:H109"/>
    <mergeCell ref="I108:L108"/>
    <mergeCell ref="C100:C102"/>
    <mergeCell ref="D100:D102"/>
    <mergeCell ref="E100:E101"/>
    <mergeCell ref="G100:G101"/>
    <mergeCell ref="C95:C99"/>
    <mergeCell ref="H99:L99"/>
    <mergeCell ref="H100:H101"/>
    <mergeCell ref="I100:L100"/>
    <mergeCell ref="C103:C107"/>
    <mergeCell ref="H103:L103"/>
    <mergeCell ref="H104:L104"/>
    <mergeCell ref="H105:L105"/>
    <mergeCell ref="H106:L106"/>
    <mergeCell ref="H107:L107"/>
    <mergeCell ref="B194:B196"/>
    <mergeCell ref="C194:C196"/>
    <mergeCell ref="D194:D196"/>
    <mergeCell ref="B176:B180"/>
    <mergeCell ref="C176:C180"/>
    <mergeCell ref="F129:F130"/>
    <mergeCell ref="F142:F143"/>
    <mergeCell ref="B158:B162"/>
    <mergeCell ref="I129:L129"/>
    <mergeCell ref="H145:L145"/>
    <mergeCell ref="H146:L146"/>
    <mergeCell ref="H158:L158"/>
    <mergeCell ref="H132:L132"/>
    <mergeCell ref="H159:L159"/>
    <mergeCell ref="H160:L160"/>
    <mergeCell ref="H161:L161"/>
    <mergeCell ref="H162:L162"/>
    <mergeCell ref="B184:B188"/>
    <mergeCell ref="A150:A157"/>
    <mergeCell ref="B150:B154"/>
    <mergeCell ref="C150:C154"/>
    <mergeCell ref="B155:B157"/>
    <mergeCell ref="C155:C157"/>
    <mergeCell ref="D155:D157"/>
    <mergeCell ref="E155:E156"/>
    <mergeCell ref="G155:G156"/>
    <mergeCell ref="M155:M156"/>
    <mergeCell ref="H151:L151"/>
    <mergeCell ref="H152:L152"/>
    <mergeCell ref="H153:L153"/>
    <mergeCell ref="H154:L154"/>
    <mergeCell ref="H155:H156"/>
    <mergeCell ref="I155:L155"/>
    <mergeCell ref="F155:F156"/>
    <mergeCell ref="C11:C15"/>
    <mergeCell ref="H17:L17"/>
    <mergeCell ref="H18:L18"/>
    <mergeCell ref="H19:L19"/>
    <mergeCell ref="H20:L20"/>
    <mergeCell ref="H21:H22"/>
    <mergeCell ref="O197:O201"/>
    <mergeCell ref="C158:C162"/>
    <mergeCell ref="O158:O162"/>
    <mergeCell ref="O171:O175"/>
    <mergeCell ref="C58:C60"/>
    <mergeCell ref="D58:D60"/>
    <mergeCell ref="E58:E59"/>
    <mergeCell ref="G58:G59"/>
    <mergeCell ref="C53:C57"/>
    <mergeCell ref="H58:H59"/>
    <mergeCell ref="I58:L58"/>
    <mergeCell ref="M58:M59"/>
    <mergeCell ref="N58:N59"/>
    <mergeCell ref="C90:C94"/>
    <mergeCell ref="O90:O94"/>
    <mergeCell ref="M42:M43"/>
    <mergeCell ref="C184:C188"/>
    <mergeCell ref="O184:O188"/>
    <mergeCell ref="A8:A9"/>
    <mergeCell ref="B8:B9"/>
    <mergeCell ref="C8:C9"/>
    <mergeCell ref="D8:D9"/>
    <mergeCell ref="O8:O9"/>
    <mergeCell ref="B6:O6"/>
    <mergeCell ref="O145:O149"/>
    <mergeCell ref="E21:E22"/>
    <mergeCell ref="G21:G22"/>
    <mergeCell ref="M21:M22"/>
    <mergeCell ref="N21:N22"/>
    <mergeCell ref="B42:B44"/>
    <mergeCell ref="C42:C44"/>
    <mergeCell ref="C24:C28"/>
    <mergeCell ref="O24:O28"/>
    <mergeCell ref="A11:A15"/>
    <mergeCell ref="B11:B15"/>
    <mergeCell ref="O11:O15"/>
    <mergeCell ref="C16:C20"/>
    <mergeCell ref="B21:B23"/>
    <mergeCell ref="A16:A23"/>
    <mergeCell ref="B16:B20"/>
    <mergeCell ref="C21:C23"/>
    <mergeCell ref="D21:D23"/>
    <mergeCell ref="A24:A28"/>
    <mergeCell ref="A29:A36"/>
    <mergeCell ref="A145:A149"/>
    <mergeCell ref="A61:A68"/>
    <mergeCell ref="A53:A60"/>
    <mergeCell ref="A37:A44"/>
    <mergeCell ref="A45:A52"/>
    <mergeCell ref="B53:B57"/>
    <mergeCell ref="A95:A102"/>
    <mergeCell ref="B95:B99"/>
    <mergeCell ref="B66:B68"/>
    <mergeCell ref="B50:B52"/>
    <mergeCell ref="B129:B131"/>
    <mergeCell ref="A124:A131"/>
    <mergeCell ref="B58:B60"/>
    <mergeCell ref="A90:A94"/>
    <mergeCell ref="B90:B94"/>
    <mergeCell ref="B61:B65"/>
    <mergeCell ref="A132:A136"/>
    <mergeCell ref="A103:A110"/>
    <mergeCell ref="B103:B107"/>
    <mergeCell ref="A111:A118"/>
    <mergeCell ref="B111:B115"/>
    <mergeCell ref="A77:A81"/>
    <mergeCell ref="G66:G67"/>
    <mergeCell ref="H171:L171"/>
    <mergeCell ref="H172:L172"/>
    <mergeCell ref="H173:L173"/>
    <mergeCell ref="H174:L174"/>
    <mergeCell ref="H150:L150"/>
    <mergeCell ref="H90:L90"/>
    <mergeCell ref="H91:L91"/>
    <mergeCell ref="H92:L92"/>
    <mergeCell ref="H93:L93"/>
    <mergeCell ref="H94:L94"/>
    <mergeCell ref="H95:L95"/>
    <mergeCell ref="H119:L119"/>
    <mergeCell ref="H120:L120"/>
    <mergeCell ref="H137:L137"/>
    <mergeCell ref="H138:L138"/>
    <mergeCell ref="H139:L139"/>
    <mergeCell ref="H140:L140"/>
    <mergeCell ref="H141:L141"/>
    <mergeCell ref="H142:H143"/>
    <mergeCell ref="I142:L142"/>
    <mergeCell ref="B163:B167"/>
    <mergeCell ref="D50:D52"/>
    <mergeCell ref="E50:E51"/>
    <mergeCell ref="H45:L45"/>
    <mergeCell ref="H46:L46"/>
    <mergeCell ref="H47:L47"/>
    <mergeCell ref="H48:L48"/>
    <mergeCell ref="H49:L49"/>
    <mergeCell ref="H50:H51"/>
    <mergeCell ref="I50:L50"/>
    <mergeCell ref="B108:B110"/>
    <mergeCell ref="C108:C110"/>
    <mergeCell ref="D108:D110"/>
    <mergeCell ref="E108:E109"/>
    <mergeCell ref="G108:G109"/>
    <mergeCell ref="B77:B81"/>
    <mergeCell ref="C77:C81"/>
    <mergeCell ref="H77:L77"/>
    <mergeCell ref="H78:L78"/>
    <mergeCell ref="H79:L79"/>
    <mergeCell ref="H80:L80"/>
    <mergeCell ref="H81:L81"/>
    <mergeCell ref="E66:E67"/>
    <mergeCell ref="B100:B102"/>
    <mergeCell ref="C145:C149"/>
    <mergeCell ref="E184:N188"/>
    <mergeCell ref="H201:L201"/>
    <mergeCell ref="H176:L176"/>
    <mergeCell ref="H177:L177"/>
    <mergeCell ref="H178:L178"/>
    <mergeCell ref="H179:L179"/>
    <mergeCell ref="H180:L180"/>
    <mergeCell ref="H181:H182"/>
    <mergeCell ref="I181:L181"/>
    <mergeCell ref="H194:H195"/>
    <mergeCell ref="I194:L194"/>
    <mergeCell ref="H197:L197"/>
    <mergeCell ref="E189:N193"/>
    <mergeCell ref="F181:F182"/>
    <mergeCell ref="I168:L168"/>
    <mergeCell ref="H198:L198"/>
    <mergeCell ref="H199:L199"/>
    <mergeCell ref="H200:L200"/>
    <mergeCell ref="H149:L149"/>
    <mergeCell ref="H167:L167"/>
    <mergeCell ref="H168:H169"/>
    <mergeCell ref="M168:M169"/>
    <mergeCell ref="M194:M195"/>
    <mergeCell ref="C50:C52"/>
    <mergeCell ref="B189:B193"/>
    <mergeCell ref="C189:C193"/>
    <mergeCell ref="B181:B183"/>
    <mergeCell ref="C181:C183"/>
    <mergeCell ref="C129:C131"/>
    <mergeCell ref="D129:D131"/>
    <mergeCell ref="E129:E130"/>
    <mergeCell ref="D181:D183"/>
    <mergeCell ref="E181:E182"/>
    <mergeCell ref="B132:B136"/>
    <mergeCell ref="C132:C136"/>
    <mergeCell ref="C61:C65"/>
    <mergeCell ref="C66:C68"/>
    <mergeCell ref="D66:D68"/>
    <mergeCell ref="B124:B128"/>
    <mergeCell ref="C124:C128"/>
    <mergeCell ref="C119:C123"/>
    <mergeCell ref="B119:B123"/>
    <mergeCell ref="E168:E169"/>
    <mergeCell ref="B171:B175"/>
    <mergeCell ref="C171:C175"/>
    <mergeCell ref="C163:C167"/>
    <mergeCell ref="B168:B170"/>
    <mergeCell ref="G34:G35"/>
    <mergeCell ref="H29:L29"/>
    <mergeCell ref="H30:L30"/>
    <mergeCell ref="H31:L31"/>
    <mergeCell ref="H37:L37"/>
    <mergeCell ref="H38:L38"/>
    <mergeCell ref="H39:L39"/>
    <mergeCell ref="H40:L40"/>
    <mergeCell ref="H41:L41"/>
    <mergeCell ref="B24:B28"/>
    <mergeCell ref="D42:D44"/>
    <mergeCell ref="E42:E43"/>
    <mergeCell ref="B37:B41"/>
    <mergeCell ref="C37:C41"/>
    <mergeCell ref="B29:B33"/>
    <mergeCell ref="C29:C33"/>
    <mergeCell ref="B45:B49"/>
    <mergeCell ref="B34:B36"/>
    <mergeCell ref="C34:C36"/>
    <mergeCell ref="D34:D36"/>
    <mergeCell ref="E34:E35"/>
    <mergeCell ref="C45:C49"/>
    <mergeCell ref="E8:E9"/>
    <mergeCell ref="H9:L9"/>
    <mergeCell ref="H10:L10"/>
    <mergeCell ref="H11:L11"/>
    <mergeCell ref="H12:L12"/>
    <mergeCell ref="H13:L13"/>
    <mergeCell ref="H14:L14"/>
    <mergeCell ref="H15:L15"/>
    <mergeCell ref="H16:L16"/>
    <mergeCell ref="F8:N8"/>
    <mergeCell ref="A197:B201"/>
    <mergeCell ref="A119:A123"/>
    <mergeCell ref="A189:A196"/>
    <mergeCell ref="G168:G169"/>
    <mergeCell ref="A158:A162"/>
    <mergeCell ref="A163:A170"/>
    <mergeCell ref="A184:A188"/>
    <mergeCell ref="A137:A144"/>
    <mergeCell ref="B137:B141"/>
    <mergeCell ref="C137:C141"/>
    <mergeCell ref="B142:B144"/>
    <mergeCell ref="C142:C144"/>
    <mergeCell ref="D142:D144"/>
    <mergeCell ref="E142:E143"/>
    <mergeCell ref="G142:G143"/>
    <mergeCell ref="C168:C170"/>
    <mergeCell ref="D168:D170"/>
    <mergeCell ref="A176:A183"/>
    <mergeCell ref="G129:G130"/>
    <mergeCell ref="C197:C201"/>
    <mergeCell ref="E194:E195"/>
    <mergeCell ref="G194:G195"/>
    <mergeCell ref="A171:A175"/>
    <mergeCell ref="B145:B149"/>
    <mergeCell ref="O176:O183"/>
    <mergeCell ref="O189:O196"/>
    <mergeCell ref="A69:A76"/>
    <mergeCell ref="B69:B73"/>
    <mergeCell ref="C69:C73"/>
    <mergeCell ref="H69:L69"/>
    <mergeCell ref="H70:L70"/>
    <mergeCell ref="H71:L71"/>
    <mergeCell ref="H72:L72"/>
    <mergeCell ref="H73:L73"/>
    <mergeCell ref="B74:B76"/>
    <mergeCell ref="C74:C76"/>
    <mergeCell ref="D74:D76"/>
    <mergeCell ref="E74:E75"/>
    <mergeCell ref="F74:F75"/>
    <mergeCell ref="G74:G75"/>
    <mergeCell ref="H74:H75"/>
    <mergeCell ref="I74:L74"/>
    <mergeCell ref="M74:M75"/>
    <mergeCell ref="N74:N75"/>
    <mergeCell ref="N168:N169"/>
    <mergeCell ref="H175:L175"/>
    <mergeCell ref="F168:F169"/>
    <mergeCell ref="H135:L135"/>
    <mergeCell ref="O16:O23"/>
    <mergeCell ref="O29:O36"/>
    <mergeCell ref="O37:O44"/>
    <mergeCell ref="O95:O102"/>
    <mergeCell ref="O111:O118"/>
    <mergeCell ref="O124:O131"/>
    <mergeCell ref="H166:L166"/>
    <mergeCell ref="H163:L163"/>
    <mergeCell ref="H164:L164"/>
    <mergeCell ref="O163:O170"/>
    <mergeCell ref="H136:L136"/>
    <mergeCell ref="H147:L147"/>
    <mergeCell ref="H148:L148"/>
    <mergeCell ref="H165:L165"/>
    <mergeCell ref="I21:L21"/>
    <mergeCell ref="H24:L24"/>
    <mergeCell ref="H25:L25"/>
    <mergeCell ref="H26:L26"/>
    <mergeCell ref="H27:L27"/>
    <mergeCell ref="H28:L28"/>
    <mergeCell ref="H42:H43"/>
    <mergeCell ref="I42:L42"/>
    <mergeCell ref="H53:L53"/>
    <mergeCell ref="H54:L54"/>
    <mergeCell ref="O137:O144"/>
    <mergeCell ref="O82:O89"/>
    <mergeCell ref="O103:O110"/>
    <mergeCell ref="O119:O123"/>
    <mergeCell ref="O45:O52"/>
    <mergeCell ref="O53:O60"/>
    <mergeCell ref="O77:O81"/>
    <mergeCell ref="O132:O136"/>
    <mergeCell ref="H133:L133"/>
    <mergeCell ref="H134:L134"/>
    <mergeCell ref="O61:O68"/>
    <mergeCell ref="O69:O76"/>
    <mergeCell ref="M100:M101"/>
    <mergeCell ref="N100:N101"/>
    <mergeCell ref="H57:L57"/>
    <mergeCell ref="M108:M109"/>
    <mergeCell ref="N108:N109"/>
    <mergeCell ref="H61:L61"/>
    <mergeCell ref="H62:L62"/>
  </mergeCells>
  <pageMargins left="0.70866141732283472" right="0.70866141732283472" top="0.74803149606299213" bottom="0.74803149606299213" header="0.31496062992125984" footer="0.31496062992125984"/>
  <pageSetup paperSize="9" scale="71" fitToHeight="0" orientation="landscape" useFirstPageNumber="1" r:id="rId1"/>
  <headerFooter differentFirst="1">
    <oddHeader>&amp;C&amp;P</oddHeader>
  </headerFooter>
  <rowBreaks count="4" manualBreakCount="4">
    <brk id="28" max="14" man="1"/>
    <brk id="76" max="14" man="1"/>
    <brk id="110" max="14" man="1"/>
    <brk id="1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Паспорт мун. программы</vt:lpstr>
      <vt:lpstr>Методика результатов</vt:lpstr>
      <vt:lpstr>Перечень мероприятий ПП I </vt:lpstr>
      <vt:lpstr>Перечень мероприятий ПП II</vt:lpstr>
      <vt:lpstr>'Методика результатов'!Область_печати</vt:lpstr>
      <vt:lpstr>'Паспорт мун. программы'!Область_печати</vt:lpstr>
      <vt:lpstr>'Перечень мероприятий ПП I '!Область_печати</vt:lpstr>
      <vt:lpstr>'Перечень мероприятий ПП II'!Область_печати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ChepikDA</dc:creator>
  <dc:description>exif_MSED_201ed7500fbfe8c8b8cfe20a38fea086ba23c98e8d7d986db2b9dccdf53f6886</dc:description>
  <cp:lastModifiedBy>User</cp:lastModifiedBy>
  <cp:lastPrinted>2025-08-26T08:20:43Z</cp:lastPrinted>
  <dcterms:created xsi:type="dcterms:W3CDTF">2020-09-02T09:10:59Z</dcterms:created>
  <dcterms:modified xsi:type="dcterms:W3CDTF">2025-08-27T06:49:18Z</dcterms:modified>
</cp:coreProperties>
</file>